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0455" windowHeight="8160" tabRatio="536" firstSheet="8" activeTab="8"/>
  </bookViews>
  <sheets>
    <sheet name="IndicatorsFSv1" sheetId="1" r:id="rId1"/>
    <sheet name="IndicatorsFSv2" sheetId="2" r:id="rId2"/>
    <sheet name="IndicatorsFSv2.1" sheetId="3" r:id="rId3"/>
    <sheet name="IndicatorsCore" sheetId="4" r:id="rId4"/>
    <sheet name="IndicatorsFS+Core (2)" sheetId="5" r:id="rId5"/>
    <sheet name="IndicatorsFS+Core" sheetId="6" r:id="rId6"/>
    <sheet name="IndicatorsFS+Core (3)" sheetId="7" r:id="rId7"/>
    <sheet name="ScoringCard" sheetId="8" r:id="rId8"/>
    <sheet name="Scoring_Card" sheetId="9" r:id="rId9"/>
  </sheets>
  <definedNames>
    <definedName name="_xlnm.Print_Area" localSheetId="8">'Scoring_Card'!$B$1:$K$40</definedName>
  </definedNames>
  <calcPr fullCalcOnLoad="1"/>
</workbook>
</file>

<file path=xl/sharedStrings.xml><?xml version="1.0" encoding="utf-8"?>
<sst xmlns="http://schemas.openxmlformats.org/spreadsheetml/2006/main" count="1399" uniqueCount="499">
  <si>
    <t>Global Warming Potential (GWP)</t>
  </si>
  <si>
    <t>Ozone Depletion Potential (ODP)</t>
  </si>
  <si>
    <t>Acidification Potential (AP)</t>
  </si>
  <si>
    <t>EutrophicationPotential (EP)</t>
  </si>
  <si>
    <t>Photochemical Ozone Creation Potential (POCP)</t>
  </si>
  <si>
    <t>Risks from materials</t>
  </si>
  <si>
    <t>Biodiversity and Depletion of Habitats</t>
  </si>
  <si>
    <t>Light Pollution</t>
  </si>
  <si>
    <t>Non-Renewable Primary Energy Demands (PEne)</t>
  </si>
  <si>
    <t>Total Primary Energy Demands and Percentage of Renewable Primary Energy</t>
  </si>
  <si>
    <t>Water and Waste Water</t>
  </si>
  <si>
    <t>Land use</t>
  </si>
  <si>
    <t>Waste</t>
  </si>
  <si>
    <t>Energy efficiency of building equipment (lifts, escalators etc.)</t>
  </si>
  <si>
    <t>Barrier-free Accessibility</t>
  </si>
  <si>
    <t>Personal Safety and Security of Users</t>
  </si>
  <si>
    <t>Thermal Comfort</t>
  </si>
  <si>
    <t>Indoor Air Quality</t>
  </si>
  <si>
    <t>Water Quality</t>
  </si>
  <si>
    <t>Acoustic Comfort</t>
  </si>
  <si>
    <t>Visual Comfort</t>
  </si>
  <si>
    <t>Operation Comfort</t>
  </si>
  <si>
    <t>Service Quality</t>
  </si>
  <si>
    <t>Electro Magnetic Pollution</t>
  </si>
  <si>
    <t>Public Accessibility</t>
  </si>
  <si>
    <t>Noise from Building and Site</t>
  </si>
  <si>
    <t>Quality of the Design and Urban Development of the building and Site</t>
  </si>
  <si>
    <t>Area Efficiency</t>
  </si>
  <si>
    <t>Conversion Feasibility</t>
  </si>
  <si>
    <t>Bicycle Comfort</t>
  </si>
  <si>
    <t>Responsible Material Sourcing</t>
  </si>
  <si>
    <t>Local Material</t>
  </si>
  <si>
    <t>Building-related Life Cycle Costs (LCC)</t>
  </si>
  <si>
    <t>Value Stability</t>
  </si>
  <si>
    <t>Fire Protection</t>
  </si>
  <si>
    <t>Durability of the structure and Robustness</t>
  </si>
  <si>
    <t>Cleaning and maintenance</t>
  </si>
  <si>
    <t>Resistance against hail, storm high water and earthquake</t>
  </si>
  <si>
    <t>Noise Protection</t>
  </si>
  <si>
    <t>Quality of the  building shell</t>
  </si>
  <si>
    <t>Ease of Deconstruction, Recycling, and Dismantling</t>
  </si>
  <si>
    <t>Quality of the Project’s Preparation</t>
  </si>
  <si>
    <t>Integral Planning</t>
  </si>
  <si>
    <t>Optimization and Complexity of the Approach to Planning</t>
  </si>
  <si>
    <t>Evidence of Sustainability during Bid Invitation and Awarding</t>
  </si>
  <si>
    <t>Construction Site impact/ Construction Process</t>
  </si>
  <si>
    <t>Quality of the Executing Contractors/Pre-Qualification</t>
  </si>
  <si>
    <t>Quality Assurance of Construction Execution</t>
  </si>
  <si>
    <t>Commissioning</t>
  </si>
  <si>
    <t>Monitoring, Use and Operation</t>
  </si>
  <si>
    <t>Risks at the Site</t>
  </si>
  <si>
    <t>Circumstances at the Site</t>
  </si>
  <si>
    <t>Options for Transportation</t>
  </si>
  <si>
    <t>Image and Condition of the Location and Neighbourhood</t>
  </si>
  <si>
    <t>Vicinity to amenities</t>
  </si>
  <si>
    <t>Adjacent Media, Infrastructure, Development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</si>
  <si>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</si>
  <si>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</si>
  <si>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</si>
  <si>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</si>
  <si>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</si>
  <si>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</si>
  <si>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</si>
  <si>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</si>
  <si>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</si>
  <si>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</si>
  <si>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</si>
  <si>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</si>
  <si>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</si>
  <si>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</si>
  <si>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</si>
  <si>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</si>
  <si>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</si>
  <si>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</si>
  <si>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</si>
  <si>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</si>
  <si>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</si>
  <si>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</si>
  <si>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</si>
  <si>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</si>
  <si>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</si>
  <si>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</si>
  <si>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</si>
  <si>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</si>
  <si>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</si>
  <si>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</si>
  <si>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</si>
  <si>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</si>
  <si>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</si>
  <si>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</si>
  <si>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</si>
  <si>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</si>
  <si>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</si>
  <si>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</si>
  <si>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</si>
  <si>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</si>
  <si>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</si>
  <si>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</si>
  <si>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</si>
  <si>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</si>
  <si>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</si>
  <si>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</si>
  <si>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</si>
  <si>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</si>
  <si>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</si>
  <si>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</si>
  <si>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</si>
  <si>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</si>
  <si>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</si>
  <si>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</si>
  <si>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</si>
  <si>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</si>
  <si>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Environmental Quality</t>
  </si>
  <si>
    <t>Economic Quality</t>
  </si>
  <si>
    <t>Process Quality</t>
  </si>
  <si>
    <t>The location</t>
  </si>
  <si>
    <t>Technical Characteristics</t>
  </si>
  <si>
    <t>Social/Functional Quality</t>
  </si>
  <si>
    <t>Social  /  Functional Quality</t>
  </si>
  <si>
    <t>Points indicator</t>
  </si>
  <si>
    <t>Points maximal</t>
  </si>
  <si>
    <t xml:space="preserve">Degree of performance indicator </t>
  </si>
  <si>
    <t xml:space="preserve">Degree of performance overall </t>
  </si>
  <si>
    <t>Primary Quality</t>
  </si>
  <si>
    <t>OPEN HOUSE Full System Indicators</t>
  </si>
  <si>
    <t xml:space="preserve">Indicator Weighting </t>
  </si>
  <si>
    <t>Category Weighting</t>
  </si>
  <si>
    <t>env</t>
  </si>
  <si>
    <t>eco</t>
  </si>
  <si>
    <t>soc/func</t>
  </si>
  <si>
    <t xml:space="preserve"> </t>
  </si>
  <si>
    <t>tec</t>
  </si>
  <si>
    <t>pro</t>
  </si>
  <si>
    <t>loc</t>
  </si>
  <si>
    <t>OPEN HOUSE Core System</t>
  </si>
  <si>
    <t>OPEN HOUSE 
Full Sytem</t>
  </si>
  <si>
    <t>Non-Renewable Primary Energy Demand (PEnr)</t>
  </si>
  <si>
    <t>Total Primary Energy Demand and Percentage of Renewable Primary Energy</t>
  </si>
  <si>
    <t>1.1.1</t>
  </si>
  <si>
    <t>1.2.1</t>
  </si>
  <si>
    <t>1.3.1</t>
  </si>
  <si>
    <t>1.4.1</t>
  </si>
  <si>
    <t>1.5.1</t>
  </si>
  <si>
    <t>1.6.1</t>
  </si>
  <si>
    <t>1.7.1</t>
  </si>
  <si>
    <t>1.8.1</t>
  </si>
  <si>
    <t>Lighting power densities</t>
  </si>
  <si>
    <t>1.8.2</t>
  </si>
  <si>
    <t xml:space="preserve">Illuminance at the site boundary </t>
  </si>
  <si>
    <t>1.8.3</t>
  </si>
  <si>
    <t xml:space="preserve">Angle of light emission </t>
  </si>
  <si>
    <t>1.9.1</t>
  </si>
  <si>
    <t>1.10.1</t>
  </si>
  <si>
    <t>Total Primary Energy Demand</t>
  </si>
  <si>
    <t>1.10.2</t>
  </si>
  <si>
    <t>Share of renewable Primary Energy in Total Primary Energy Demand</t>
  </si>
  <si>
    <t>1.12.1</t>
  </si>
  <si>
    <t>Land use change</t>
  </si>
  <si>
    <t>1.13.1</t>
  </si>
  <si>
    <t>Recyclable Waste Storage</t>
  </si>
  <si>
    <t>1.13.2</t>
  </si>
  <si>
    <t>Composting</t>
  </si>
  <si>
    <t xml:space="preserve">1.14.1 </t>
  </si>
  <si>
    <t>Stairs and ramps planning</t>
  </si>
  <si>
    <t xml:space="preserve">1.14.2 </t>
  </si>
  <si>
    <t xml:space="preserve">Lift design and efficiency </t>
  </si>
  <si>
    <t>1.14.3</t>
  </si>
  <si>
    <t>2.1.1</t>
  </si>
  <si>
    <t>2.2.1</t>
  </si>
  <si>
    <t>The satisfaction of minimum health and safety requirements in the workplace</t>
  </si>
  <si>
    <t>2.2.2</t>
  </si>
  <si>
    <t>Reduction of the extent of damage if an accident should occur inside and outside the building</t>
  </si>
  <si>
    <t>2.2.3</t>
  </si>
  <si>
    <t>Measures preventing building users from crime</t>
  </si>
  <si>
    <t>2.3.1</t>
  </si>
  <si>
    <t xml:space="preserve">Operative temperature </t>
  </si>
  <si>
    <t>2.3.2</t>
  </si>
  <si>
    <t>Radiant temperature asymmetry and floor temperature</t>
  </si>
  <si>
    <t>2.3.3</t>
  </si>
  <si>
    <t>Draught, air velocity</t>
  </si>
  <si>
    <t>2.3.4</t>
  </si>
  <si>
    <t xml:space="preserve">Humidity in indoor air </t>
  </si>
  <si>
    <t>2.4.1</t>
  </si>
  <si>
    <t xml:space="preserve">Indoor air contamination with the most relevant indoor air pollutants (formaldehyde, naphtalene, toluene, xylene, styrene). </t>
  </si>
  <si>
    <t>2.4.2</t>
  </si>
  <si>
    <t>Contamination levels of non-specific allergenic, pathogenic or toxic fungal spores</t>
  </si>
  <si>
    <t>2.4.3</t>
  </si>
  <si>
    <t>2.4.4</t>
  </si>
  <si>
    <t>2.5.1</t>
  </si>
  <si>
    <t>Presence of micro-organisms and parasites</t>
  </si>
  <si>
    <t>2.5.2</t>
  </si>
  <si>
    <t>Chemical, indicator and radioactivity parameters</t>
  </si>
  <si>
    <t>2.5.3</t>
  </si>
  <si>
    <t>Frequency of monitoring</t>
  </si>
  <si>
    <t>2.6.1</t>
  </si>
  <si>
    <t>2.6.2</t>
  </si>
  <si>
    <t>2.7.1</t>
  </si>
  <si>
    <t xml:space="preserve">Availability of daylight throughout the building </t>
  </si>
  <si>
    <t>2.7.2</t>
  </si>
  <si>
    <t xml:space="preserve">Availability of daylight in regularly used work areas </t>
  </si>
  <si>
    <t>2.7.3</t>
  </si>
  <si>
    <t xml:space="preserve">View to the outside </t>
  </si>
  <si>
    <t>2.7.4</t>
  </si>
  <si>
    <t xml:space="preserve">Preventing glare in daylight </t>
  </si>
  <si>
    <t>2.7.5</t>
  </si>
  <si>
    <t xml:space="preserve">Preventing glare in artificial light </t>
  </si>
  <si>
    <t>2.7.6</t>
  </si>
  <si>
    <t xml:space="preserve">Light distribution in artificial lighting conditions </t>
  </si>
  <si>
    <t>2.7.7</t>
  </si>
  <si>
    <t xml:space="preserve">Color rendering </t>
  </si>
  <si>
    <t>2.8.1</t>
  </si>
  <si>
    <t>Ventilation</t>
  </si>
  <si>
    <t>2.8.2</t>
  </si>
  <si>
    <t xml:space="preserve">Shading </t>
  </si>
  <si>
    <t>2.8.3</t>
  </si>
  <si>
    <t>Glare prevention</t>
  </si>
  <si>
    <t>2.8.4</t>
  </si>
  <si>
    <t>Temperatures during the heating period</t>
  </si>
  <si>
    <t>2.8.5</t>
  </si>
  <si>
    <t>Temperatures outside the heating period</t>
  </si>
  <si>
    <t>2.8.6</t>
  </si>
  <si>
    <t>Regulation of daylight and artificial light</t>
  </si>
  <si>
    <t>2.8.7</t>
  </si>
  <si>
    <t>2.9.1</t>
  </si>
  <si>
    <t>2.9.2</t>
  </si>
  <si>
    <t>Service integration in building connected outdoor areas</t>
  </si>
  <si>
    <t>2.11.1</t>
  </si>
  <si>
    <t>General public access to the building</t>
  </si>
  <si>
    <t>2.11.2</t>
  </si>
  <si>
    <t>External facilities open to the public</t>
  </si>
  <si>
    <t>2.11.3</t>
  </si>
  <si>
    <t>Interior facilities, such as libraries or cafeteria, open to the public</t>
  </si>
  <si>
    <t>2.11.4</t>
  </si>
  <si>
    <t>Possibility of third party to rent rooms in the building</t>
  </si>
  <si>
    <t>2.11.5</t>
  </si>
  <si>
    <t>Variety of uses for public areas</t>
  </si>
  <si>
    <t>2.12.1</t>
  </si>
  <si>
    <t>2.13.1</t>
  </si>
  <si>
    <t xml:space="preserve">Quality planning competition </t>
  </si>
  <si>
    <t>2.13.2</t>
  </si>
  <si>
    <t>Architectural prize</t>
  </si>
  <si>
    <t>2.14.1</t>
  </si>
  <si>
    <t>2.15.1</t>
  </si>
  <si>
    <t xml:space="preserve">Building modularity </t>
  </si>
  <si>
    <t>2.15.2</t>
  </si>
  <si>
    <t>Spatial structure</t>
  </si>
  <si>
    <t>2.15.3</t>
  </si>
  <si>
    <t xml:space="preserve">Power and media supply </t>
  </si>
  <si>
    <t>2.15.4</t>
  </si>
  <si>
    <t xml:space="preserve">Heating and water supply/disposal </t>
  </si>
  <si>
    <t>2.16.1</t>
  </si>
  <si>
    <t>2.16.2</t>
  </si>
  <si>
    <t>2.16.3</t>
  </si>
  <si>
    <t>2.17.1</t>
  </si>
  <si>
    <t>2.18.1</t>
  </si>
  <si>
    <t xml:space="preserve">Policies and statements </t>
  </si>
  <si>
    <t>2.18.2</t>
  </si>
  <si>
    <t>Analysing, planning, scope of local sourcing</t>
  </si>
  <si>
    <t>2.18.3</t>
  </si>
  <si>
    <t xml:space="preserve">Implementation and documentation </t>
  </si>
  <si>
    <t>2.18.4</t>
  </si>
  <si>
    <t>Assesment of the local/regional added value</t>
  </si>
  <si>
    <t>3.1.1</t>
  </si>
  <si>
    <t>3.1.2</t>
  </si>
  <si>
    <t>3.2.1</t>
  </si>
  <si>
    <t>3.2.2</t>
  </si>
  <si>
    <t>4.2.1</t>
  </si>
  <si>
    <t>4.2.2</t>
  </si>
  <si>
    <t>4.3.1</t>
  </si>
  <si>
    <t>Load-bearing structure</t>
  </si>
  <si>
    <t>4.3.2</t>
  </si>
  <si>
    <t>Non-load-bearing external structures</t>
  </si>
  <si>
    <t>4.3.3</t>
  </si>
  <si>
    <t>Non-load-bearing interior structures</t>
  </si>
  <si>
    <t>4.4.1</t>
  </si>
  <si>
    <t>Resistance against hail</t>
  </si>
  <si>
    <t>4.4.2</t>
  </si>
  <si>
    <t>Resistance against storm high water</t>
  </si>
  <si>
    <t>4.4.3</t>
  </si>
  <si>
    <t>Resistance against earthquake</t>
  </si>
  <si>
    <t>4.5.1</t>
  </si>
  <si>
    <t>4.5.2</t>
  </si>
  <si>
    <t>4.5.3</t>
  </si>
  <si>
    <t>Insulation from impact sound with respect to other working areas and to personal working areas</t>
  </si>
  <si>
    <t>4.5.4</t>
  </si>
  <si>
    <t>Insulation from sound created by building services (water system and other services)</t>
  </si>
  <si>
    <t>4.5.5</t>
  </si>
  <si>
    <t>Noise from building and site</t>
  </si>
  <si>
    <t>4.6.1</t>
  </si>
  <si>
    <t>Median thermal transmittance coefficients of building components Ū</t>
  </si>
  <si>
    <t>4.6.2</t>
  </si>
  <si>
    <t>Thermal Bridges</t>
  </si>
  <si>
    <t>4.6.3</t>
  </si>
  <si>
    <t>Air permeability class (window air-tightness)</t>
  </si>
  <si>
    <t>4.6.4</t>
  </si>
  <si>
    <t>Amount of condensation inside the structure</t>
  </si>
  <si>
    <t>4.6.5</t>
  </si>
  <si>
    <t>4.6.6</t>
  </si>
  <si>
    <t>Solar heat protection</t>
  </si>
  <si>
    <t>4.7.1</t>
  </si>
  <si>
    <t xml:space="preserve">Effort for dismantling /disassembly – divided into 5 steps </t>
  </si>
  <si>
    <t>4.7.2</t>
  </si>
  <si>
    <t xml:space="preserve">Effort for sorting/separation – divided into 3 steps </t>
  </si>
  <si>
    <t>4.7.3</t>
  </si>
  <si>
    <t>Verification of the inclusion of a recycling/disposal concept with information about construction components in the certification application</t>
  </si>
  <si>
    <t>5.1.1</t>
  </si>
  <si>
    <t>Demand planning</t>
  </si>
  <si>
    <t>5.1.2</t>
  </si>
  <si>
    <t>Agreement on objectives</t>
  </si>
  <si>
    <t>5.1.3</t>
  </si>
  <si>
    <t>Architectural competition</t>
  </si>
  <si>
    <t>5.1.4</t>
  </si>
  <si>
    <t>Influence on energy consumption for user and utilization needs/ environmental strategies</t>
  </si>
  <si>
    <t>Integrated Planning</t>
  </si>
  <si>
    <t>5.2.1</t>
  </si>
  <si>
    <t>Integrated Project Team</t>
  </si>
  <si>
    <t>5.2.2</t>
  </si>
  <si>
    <t>Qualification of the Integrated Project Team</t>
  </si>
  <si>
    <t>5.2.3</t>
  </si>
  <si>
    <t>5.2.4</t>
  </si>
  <si>
    <t>5.2.5</t>
  </si>
  <si>
    <t>5.3.1</t>
  </si>
  <si>
    <t>Safety and Health plan</t>
  </si>
  <si>
    <t>5.3.2</t>
  </si>
  <si>
    <t>Energy concept</t>
  </si>
  <si>
    <t>5.3.3</t>
  </si>
  <si>
    <t>Water concept</t>
  </si>
  <si>
    <t>5.3.4</t>
  </si>
  <si>
    <t>Optimization of daylight and artificial lighting</t>
  </si>
  <si>
    <t>5.3.5</t>
  </si>
  <si>
    <t>Waste concept</t>
  </si>
  <si>
    <t>5.3.6</t>
  </si>
  <si>
    <t>Measurement concept</t>
  </si>
  <si>
    <t>5.3.7</t>
  </si>
  <si>
    <t>Concept for conversion, dismantling and recycling</t>
  </si>
  <si>
    <t>5.3.8</t>
  </si>
  <si>
    <t>Concept for ease of cleaning and maintenance</t>
  </si>
  <si>
    <t>5.3.9</t>
  </si>
  <si>
    <t>dependent third party review of planning documents</t>
  </si>
  <si>
    <t>5.3.10</t>
  </si>
  <si>
    <t>Execution of variant comparisons</t>
  </si>
  <si>
    <t>5.4.1</t>
  </si>
  <si>
    <t>Integration of Sustainability Aspects during Bid Invitation</t>
  </si>
  <si>
    <t>5.4.2</t>
  </si>
  <si>
    <t>Integration of Sustainability Aspects during Awarding</t>
  </si>
  <si>
    <t>5.5.1</t>
  </si>
  <si>
    <t>5.5.2</t>
  </si>
  <si>
    <t>Low-noise construction site</t>
  </si>
  <si>
    <t>5.5.3</t>
  </si>
  <si>
    <t>Low-dust construction site</t>
  </si>
  <si>
    <t>5.5.4</t>
  </si>
  <si>
    <t>Environmental protection at the construction site</t>
  </si>
  <si>
    <t>5.6.1</t>
  </si>
  <si>
    <t>5.7.1</t>
  </si>
  <si>
    <t>Documentation of the materials, auxiliary materials, and safety data sheets</t>
  </si>
  <si>
    <t>5.7.2</t>
  </si>
  <si>
    <t>Measurements for quality control</t>
  </si>
  <si>
    <t>5.8.1</t>
  </si>
  <si>
    <t>5.9.1</t>
  </si>
  <si>
    <t>5.9.2</t>
  </si>
  <si>
    <t>6.1.1</t>
  </si>
  <si>
    <t>6.1.2</t>
  </si>
  <si>
    <t>6.1.3</t>
  </si>
  <si>
    <t>6.1.4</t>
  </si>
  <si>
    <t>6.2.1</t>
  </si>
  <si>
    <t>Outdoor Air Quality</t>
  </si>
  <si>
    <t>6.2.2</t>
  </si>
  <si>
    <t>Ambient Noise Level</t>
  </si>
  <si>
    <t>6.2.3</t>
  </si>
  <si>
    <t>6.2.4</t>
  </si>
  <si>
    <t>Occurrence of Radon</t>
  </si>
  <si>
    <t>6.2.5</t>
  </si>
  <si>
    <t>6.2.6</t>
  </si>
  <si>
    <t>Urban Heat Island Effect</t>
  </si>
  <si>
    <t>Visual links with Urban Landscape</t>
  </si>
  <si>
    <t>6.3.1</t>
  </si>
  <si>
    <t xml:space="preserve">Accessibility of the nearest railroad station </t>
  </si>
  <si>
    <t>6.3.2</t>
  </si>
  <si>
    <t xml:space="preserve">Accessibility of the nearest public local transportation stop </t>
  </si>
  <si>
    <t>6.3.3</t>
  </si>
  <si>
    <t>6.3.4</t>
  </si>
  <si>
    <t>Availability of modern low emission transport options: city bike scheme, car club scheme, charging infrastructure for electric/hybrid vehicles, electric/hybrid bus lines</t>
  </si>
  <si>
    <t>6.4.1</t>
  </si>
  <si>
    <t>6.4.2</t>
  </si>
  <si>
    <t>Visual aspect of the surrounding landscape</t>
  </si>
  <si>
    <t>6.4.3</t>
  </si>
  <si>
    <t>Crime rate</t>
  </si>
  <si>
    <t>6.5.1</t>
  </si>
  <si>
    <t>Vicinity to Gastronomy facilities</t>
  </si>
  <si>
    <t>6.5.2</t>
  </si>
  <si>
    <t>Vicinity to Local Supply facilities</t>
  </si>
  <si>
    <t>6.5.3</t>
  </si>
  <si>
    <t>Vicinity to Parks and Open Spaces</t>
  </si>
  <si>
    <t>6.5.4</t>
  </si>
  <si>
    <t>Vicinity to Education facilities</t>
  </si>
  <si>
    <t>6.5.5</t>
  </si>
  <si>
    <t>Vicinity to Public Administration facilities</t>
  </si>
  <si>
    <t>6.5.6</t>
  </si>
  <si>
    <t>Vicinity to Medical Care facilities</t>
  </si>
  <si>
    <t>6.5.7</t>
  </si>
  <si>
    <t>Vicinity to Sport facilities</t>
  </si>
  <si>
    <t>6.5.8</t>
  </si>
  <si>
    <t>Vicinity to Leisure facilities</t>
  </si>
  <si>
    <t>6.5.9</t>
  </si>
  <si>
    <t>Vicinity to Services</t>
  </si>
  <si>
    <t>6.6.1</t>
  </si>
  <si>
    <t xml:space="preserve">Accessibility to networked energy </t>
  </si>
  <si>
    <t>6.6.2</t>
  </si>
  <si>
    <t xml:space="preserve">Convenience for solar energy </t>
  </si>
  <si>
    <t>6.6.3</t>
  </si>
  <si>
    <t>Telecommunications connection</t>
  </si>
  <si>
    <t>6.6.4</t>
  </si>
  <si>
    <t>Rainwater seepage system</t>
  </si>
  <si>
    <t>1.14.4</t>
  </si>
  <si>
    <t xml:space="preserve">Moving walkway design and efficiency </t>
  </si>
  <si>
    <t xml:space="preserve">Escalator design and efficiency </t>
  </si>
  <si>
    <t>Non-Renewable Primary Energy Demands (PEnr)</t>
  </si>
  <si>
    <t>2.10.1</t>
  </si>
  <si>
    <t>Optimized operation and use</t>
  </si>
  <si>
    <t>The Location</t>
  </si>
  <si>
    <t xml:space="preserve">Efficient monitoring and surveying </t>
  </si>
  <si>
    <r>
      <t xml:space="preserve">Airborne sound insulation with respect to exterior </t>
    </r>
    <r>
      <rPr>
        <sz val="10"/>
        <color indexed="8"/>
        <rFont val="Tahoma"/>
        <family val="2"/>
      </rPr>
      <t> sound</t>
    </r>
  </si>
  <si>
    <r>
      <t xml:space="preserve">Airborne </t>
    </r>
    <r>
      <rPr>
        <sz val="10"/>
        <color indexed="8"/>
        <rFont val="Tahoma"/>
        <family val="2"/>
      </rPr>
      <t> sound insulation with respect to other working areas and to personal working areas</t>
    </r>
  </si>
  <si>
    <r>
      <rPr>
        <sz val="10"/>
        <color indexed="8"/>
        <rFont val="Tahoma"/>
        <family val="2"/>
      </rPr>
      <t xml:space="preserve"> Design Charrette / Preparation of consultation</t>
    </r>
  </si>
  <si>
    <r>
      <rPr>
        <sz val="10"/>
        <color indexed="8"/>
        <rFont val="Tahoma"/>
        <family val="2"/>
      </rPr>
      <t xml:space="preserve"> Integrated planning process</t>
    </r>
  </si>
  <si>
    <r>
      <rPr>
        <sz val="10"/>
        <color indexed="8"/>
        <rFont val="Tahoma"/>
        <family val="2"/>
      </rPr>
      <t xml:space="preserve"> Participation of future building users and other relevant stakeholders / Community impact consultation</t>
    </r>
  </si>
  <si>
    <t>Weighted indicator score</t>
  </si>
  <si>
    <t>OPEN HOUSE Full System</t>
  </si>
  <si>
    <t>Core</t>
  </si>
  <si>
    <t>Sub-indicator Weight</t>
  </si>
  <si>
    <t>Indicator Weight</t>
  </si>
  <si>
    <t>Change in ecological value of the site</t>
  </si>
  <si>
    <t>Category Weight</t>
  </si>
  <si>
    <t>Sub-indicator Score %</t>
  </si>
  <si>
    <t>Indicator Score %</t>
  </si>
  <si>
    <t>Category Score %</t>
  </si>
  <si>
    <t>Embodied water in building materials</t>
  </si>
  <si>
    <t>Embodied water in construction and deconstruction processes</t>
  </si>
  <si>
    <t>Operational Water Use and Waste Water</t>
  </si>
  <si>
    <t>1.11.1</t>
  </si>
  <si>
    <t>1.11.2</t>
  </si>
  <si>
    <t>1.11.3</t>
  </si>
  <si>
    <r>
      <t>Building adaptability and flexibility</t>
    </r>
    <r>
      <rPr>
        <sz val="10"/>
        <color indexed="8"/>
        <rFont val="Tahoma"/>
        <family val="2"/>
      </rPr>
      <t xml:space="preserve"> </t>
    </r>
  </si>
  <si>
    <r>
      <t>Energy and water dependency</t>
    </r>
    <r>
      <rPr>
        <sz val="10"/>
        <color indexed="8"/>
        <rFont val="Tahoma"/>
        <family val="2"/>
      </rPr>
      <t xml:space="preserve"> </t>
    </r>
  </si>
  <si>
    <r>
      <t>Air exchange n</t>
    </r>
    <r>
      <rPr>
        <vertAlign val="subscript"/>
        <sz val="10"/>
        <color indexed="8"/>
        <rFont val="Tahoma"/>
        <family val="2"/>
      </rPr>
      <t>50</t>
    </r>
    <r>
      <rPr>
        <sz val="10"/>
        <color indexed="8"/>
        <rFont val="Tahoma"/>
        <family val="2"/>
      </rPr>
      <t xml:space="preserve"> and if necessary q</t>
    </r>
    <r>
      <rPr>
        <vertAlign val="subscript"/>
        <sz val="10"/>
        <color indexed="8"/>
        <rFont val="Tahoma"/>
        <family val="2"/>
      </rPr>
      <t>50</t>
    </r>
  </si>
  <si>
    <r>
      <t>Low-waste and recycling on</t>
    </r>
    <r>
      <rPr>
        <sz val="10"/>
        <color indexed="10"/>
        <rFont val="Tahoma"/>
        <family val="2"/>
      </rPr>
      <t xml:space="preserve"> </t>
    </r>
    <r>
      <rPr>
        <sz val="10"/>
        <color indexed="8"/>
        <rFont val="Tahoma"/>
        <family val="2"/>
      </rPr>
      <t>construction site</t>
    </r>
  </si>
  <si>
    <t>Energy efficiency of building equipment (lifts, escalators and moving walkways)</t>
  </si>
  <si>
    <t>Occupancy-based ventilation rates</t>
  </si>
  <si>
    <t>CO2 concentration above outdoor level</t>
  </si>
  <si>
    <t>Ensuring constant water supply through the day/year</t>
  </si>
  <si>
    <t xml:space="preserve"> Choosing ozonation instead of chlorination for water disinfection</t>
  </si>
  <si>
    <t>2.5.4</t>
  </si>
  <si>
    <t xml:space="preserve">Indoor ambient noise levels in unoccupied staff/office areas </t>
  </si>
  <si>
    <t>Reverberation period</t>
  </si>
  <si>
    <t>Ease of operation</t>
  </si>
  <si>
    <t>Availability of services in the building</t>
  </si>
  <si>
    <t>or</t>
  </si>
  <si>
    <t>2.13.3</t>
  </si>
  <si>
    <t>Implementation of a design concept</t>
  </si>
  <si>
    <t>Number of bicycle parking spaces available for building users (BREEAM)</t>
  </si>
  <si>
    <t>Distance to bicycle parking system from a main building entrance (DGNB)</t>
  </si>
  <si>
    <t>Existence of facilities for bicycle comfort and security (DGNB)</t>
  </si>
  <si>
    <t xml:space="preserve">Responsible Material Sourcing </t>
  </si>
  <si>
    <t>Responsible Material Sourcing (Wood)</t>
  </si>
  <si>
    <t xml:space="preserve">Evidence of Professional Requirements </t>
  </si>
  <si>
    <t>Evidence of Design Aspects</t>
  </si>
  <si>
    <t>Quality of Executing Contractors / Pre-Qualification</t>
  </si>
  <si>
    <t>Commissioning process management and documentation</t>
  </si>
  <si>
    <t>Earthquakes</t>
  </si>
  <si>
    <t>Landslides</t>
  </si>
  <si>
    <t>Volcanic eruptions</t>
  </si>
  <si>
    <t>Tsunamis</t>
  </si>
  <si>
    <t>6.1.5</t>
  </si>
  <si>
    <t>6.1.6</t>
  </si>
  <si>
    <t>6.1.7</t>
  </si>
  <si>
    <t>6.1.8</t>
  </si>
  <si>
    <t>6.1.9</t>
  </si>
  <si>
    <t>6.1.10</t>
  </si>
  <si>
    <t>6.1.11</t>
  </si>
  <si>
    <t>Forest fires</t>
  </si>
  <si>
    <t>Extreme temperatures</t>
  </si>
  <si>
    <t xml:space="preserve">Drought </t>
  </si>
  <si>
    <t>Floods</t>
  </si>
  <si>
    <t>Storms</t>
  </si>
  <si>
    <t>Avalanches</t>
  </si>
  <si>
    <t>6.1.12</t>
  </si>
  <si>
    <t>6.1.13</t>
  </si>
  <si>
    <t>6.1.14</t>
  </si>
  <si>
    <t>Technological hazard/Chemical plants accidents</t>
  </si>
  <si>
    <t>Technological hazard/Contaminant release and explosions</t>
  </si>
  <si>
    <t>Technological hazard/Radioactive contamination from nuclear power plants accidents</t>
  </si>
  <si>
    <t>Terrorist attacks</t>
  </si>
  <si>
    <t>Soil and building plot contamination</t>
  </si>
  <si>
    <t>Availability of Walking and Bike Path</t>
  </si>
  <si>
    <t>Potential Synergies</t>
  </si>
  <si>
    <t xml:space="preserve">Life cycle costs </t>
  </si>
  <si>
    <t>Sensitivity analysis</t>
  </si>
  <si>
    <t>Overall Score 33.2%</t>
  </si>
  <si>
    <t>Overall  Score 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</si>
</sst>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  <numFmt numFmtId="166" formatCode="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vertAlign val="subscript"/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3"/>
      <color indexed="8"/>
      <name val="Tahoma"/>
      <family val="2"/>
    </font>
    <font>
      <b/>
      <u val="single"/>
      <sz val="11"/>
      <color indexed="21"/>
      <name val="Tahoma"/>
      <family val="2"/>
    </font>
    <font>
      <b/>
      <sz val="18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6"/>
      <color indexed="8"/>
      <name val="Tahoma"/>
      <family val="2"/>
    </font>
    <font>
      <b/>
      <sz val="16"/>
      <color indexed="57"/>
      <name val="Tahoma"/>
      <family val="2"/>
    </font>
    <font>
      <b/>
      <sz val="16"/>
      <color indexed="10"/>
      <name val="Tahoma"/>
      <family val="2"/>
    </font>
    <font>
      <b/>
      <sz val="16"/>
      <color indexed="30"/>
      <name val="Tahoma"/>
      <family val="2"/>
    </font>
    <font>
      <b/>
      <sz val="10"/>
      <color indexed="30"/>
      <name val="Tahoma"/>
      <family val="2"/>
    </font>
    <font>
      <b/>
      <sz val="11"/>
      <color indexed="30"/>
      <name val="Tahoma"/>
      <family val="2"/>
    </font>
    <font>
      <sz val="11"/>
      <color indexed="30"/>
      <name val="Tahoma"/>
      <family val="2"/>
    </font>
    <font>
      <b/>
      <sz val="2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0"/>
      <name val="Tahoma"/>
      <family val="2"/>
    </font>
    <font>
      <b/>
      <sz val="14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sz val="13"/>
      <color theme="1"/>
      <name val="Tahoma"/>
      <family val="2"/>
    </font>
    <font>
      <b/>
      <u val="single"/>
      <sz val="11"/>
      <color rgb="FF008080"/>
      <name val="Tahoma"/>
      <family val="2"/>
    </font>
    <font>
      <b/>
      <sz val="11"/>
      <color rgb="FF000000"/>
      <name val="Tahoma"/>
      <family val="2"/>
    </font>
    <font>
      <b/>
      <sz val="18"/>
      <color theme="1"/>
      <name val="Tahoma"/>
      <family val="2"/>
    </font>
    <font>
      <sz val="11"/>
      <color rgb="FFFF0000"/>
      <name val="Tahoma"/>
      <family val="2"/>
    </font>
    <font>
      <b/>
      <sz val="16"/>
      <color theme="1"/>
      <name val="Tahoma"/>
      <family val="2"/>
    </font>
    <font>
      <b/>
      <sz val="16"/>
      <color rgb="FFFF0000"/>
      <name val="Tahoma"/>
      <family val="2"/>
    </font>
    <font>
      <b/>
      <sz val="16"/>
      <color rgb="FF0070C0"/>
      <name val="Tahoma"/>
      <family val="2"/>
    </font>
    <font>
      <b/>
      <sz val="16"/>
      <color theme="6" tint="-0.24997000396251678"/>
      <name val="Tahoma"/>
      <family val="2"/>
    </font>
    <font>
      <b/>
      <sz val="10"/>
      <color rgb="FF0033CC"/>
      <name val="Tahoma"/>
      <family val="2"/>
    </font>
    <font>
      <b/>
      <sz val="11"/>
      <color rgb="FF0033CC"/>
      <name val="Tahoma"/>
      <family val="2"/>
    </font>
    <font>
      <sz val="11"/>
      <color rgb="FF0033CC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sz val="24"/>
      <color theme="1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2"/>
      </left>
      <right style="thin">
        <color theme="2"/>
      </right>
      <top/>
      <bottom style="thin">
        <color theme="2"/>
      </bottom>
    </border>
    <border>
      <left style="thin">
        <color theme="0" tint="-0.04997999966144562"/>
      </left>
      <right style="thin">
        <color theme="0" tint="-0.04997999966144562"/>
      </right>
      <top style="medium"/>
      <bottom style="thin">
        <color theme="0" tint="-0.04997999966144562"/>
      </bottom>
    </border>
    <border>
      <left style="thin">
        <color theme="2"/>
      </left>
      <right style="thin">
        <color theme="2"/>
      </right>
      <top style="medium"/>
      <bottom style="thin">
        <color theme="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medium"/>
    </border>
    <border>
      <left style="thin">
        <color theme="2"/>
      </left>
      <right style="thin">
        <color theme="2"/>
      </right>
      <top style="thin">
        <color theme="2"/>
      </top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2"/>
      </left>
      <right style="thin">
        <color theme="2"/>
      </right>
      <top style="thin">
        <color theme="2"/>
      </top>
      <bottom/>
    </border>
    <border>
      <left/>
      <right/>
      <top style="medium">
        <color theme="6" tint="0.39998000860214233"/>
      </top>
      <bottom/>
    </border>
    <border>
      <left/>
      <right/>
      <top/>
      <bottom style="medium">
        <color theme="6" tint="0.39998000860214233"/>
      </bottom>
    </border>
    <border>
      <left/>
      <right/>
      <top style="medium">
        <color theme="5" tint="0.5999600291252136"/>
      </top>
      <bottom/>
    </border>
    <border>
      <left/>
      <right/>
      <top style="medium">
        <color theme="3" tint="0.7999799847602844"/>
      </top>
      <bottom/>
    </border>
    <border>
      <left/>
      <right/>
      <top style="medium">
        <color theme="0" tint="-0.149959996342659"/>
      </top>
      <bottom/>
    </border>
    <border>
      <left/>
      <right/>
      <top style="medium">
        <color theme="7" tint="0.5999600291252136"/>
      </top>
      <bottom/>
    </border>
    <border>
      <left/>
      <right/>
      <top style="medium">
        <color theme="9" tint="0.5999600291252136"/>
      </top>
      <bottom/>
    </border>
    <border>
      <left style="medium"/>
      <right/>
      <top style="medium"/>
      <bottom style="medium"/>
    </border>
    <border>
      <left style="medium">
        <color theme="6" tint="0.39998000860214233"/>
      </left>
      <right/>
      <top/>
      <bottom/>
    </border>
    <border>
      <left/>
      <right/>
      <top/>
      <bottom style="medium">
        <color theme="5" tint="0.5999600291252136"/>
      </bottom>
    </border>
    <border>
      <left/>
      <right/>
      <top/>
      <bottom style="medium">
        <color theme="3" tint="0.7999799847602844"/>
      </bottom>
    </border>
    <border>
      <left/>
      <right/>
      <top/>
      <bottom style="medium">
        <color theme="0" tint="-0.149959996342659"/>
      </bottom>
    </border>
    <border>
      <left/>
      <right/>
      <top/>
      <bottom style="medium">
        <color theme="7" tint="0.5999600291252136"/>
      </bottom>
    </border>
    <border>
      <left/>
      <right/>
      <top/>
      <bottom style="medium">
        <color theme="9" tint="0.599960029125213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49" fontId="0" fillId="10" borderId="0" xfId="0" applyNumberFormat="1" applyFill="1" applyAlignment="1">
      <alignment/>
    </xf>
    <xf numFmtId="0" fontId="2" fillId="10" borderId="0" xfId="0" applyFont="1" applyFill="1" applyBorder="1" applyAlignment="1">
      <alignment horizontal="left" vertical="top" wrapText="1"/>
    </xf>
    <xf numFmtId="49" fontId="0" fillId="9" borderId="0" xfId="0" applyNumberFormat="1" applyFill="1" applyAlignment="1">
      <alignment/>
    </xf>
    <xf numFmtId="0" fontId="2" fillId="9" borderId="0" xfId="0" applyFont="1" applyFill="1" applyBorder="1" applyAlignment="1">
      <alignment horizontal="left" vertical="top" wrapText="1"/>
    </xf>
    <xf numFmtId="49" fontId="0" fillId="15" borderId="0" xfId="0" applyNumberFormat="1" applyFill="1" applyAlignment="1">
      <alignment/>
    </xf>
    <xf numFmtId="0" fontId="2" fillId="15" borderId="0" xfId="0" applyFont="1" applyFill="1" applyBorder="1" applyAlignment="1">
      <alignment horizontal="left" vertical="top" wrapText="1"/>
    </xf>
    <xf numFmtId="49" fontId="0" fillId="34" borderId="0" xfId="0" applyNumberFormat="1" applyFill="1" applyAlignment="1">
      <alignment/>
    </xf>
    <xf numFmtId="0" fontId="2" fillId="34" borderId="0" xfId="0" applyFont="1" applyFill="1" applyBorder="1" applyAlignment="1">
      <alignment horizontal="left" vertical="top" wrapText="1"/>
    </xf>
    <xf numFmtId="49" fontId="0" fillId="35" borderId="0" xfId="0" applyNumberFormat="1" applyFill="1" applyAlignment="1">
      <alignment/>
    </xf>
    <xf numFmtId="0" fontId="2" fillId="35" borderId="0" xfId="0" applyFont="1" applyFill="1" applyBorder="1" applyAlignment="1">
      <alignment horizontal="left" vertical="top" wrapText="1"/>
    </xf>
    <xf numFmtId="49" fontId="0" fillId="11" borderId="0" xfId="0" applyNumberFormat="1" applyFill="1" applyAlignment="1">
      <alignment/>
    </xf>
    <xf numFmtId="0" fontId="2" fillId="11" borderId="0" xfId="0" applyFont="1" applyFill="1" applyBorder="1" applyAlignment="1">
      <alignment horizontal="left" vertical="top" wrapText="1"/>
    </xf>
    <xf numFmtId="49" fontId="0" fillId="13" borderId="0" xfId="0" applyNumberFormat="1" applyFill="1" applyAlignment="1">
      <alignment/>
    </xf>
    <xf numFmtId="0" fontId="2" fillId="13" borderId="0" xfId="0" applyFont="1" applyFill="1" applyBorder="1" applyAlignment="1">
      <alignment horizontal="left" vertical="top" wrapText="1"/>
    </xf>
    <xf numFmtId="0" fontId="68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71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Fill="1" applyAlignment="1">
      <alignment vertical="center"/>
    </xf>
    <xf numFmtId="0" fontId="70" fillId="0" borderId="0" xfId="0" applyFont="1" applyBorder="1" applyAlignment="1">
      <alignment vertical="center"/>
    </xf>
    <xf numFmtId="49" fontId="72" fillId="10" borderId="0" xfId="0" applyNumberFormat="1" applyFont="1" applyFill="1" applyAlignment="1">
      <alignment vertical="center"/>
    </xf>
    <xf numFmtId="0" fontId="4" fillId="10" borderId="0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 applyProtection="1">
      <alignment horizontal="left" vertical="center" wrapText="1"/>
      <protection locked="0"/>
    </xf>
    <xf numFmtId="49" fontId="72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9" fontId="72" fillId="9" borderId="0" xfId="0" applyNumberFormat="1" applyFont="1" applyFill="1" applyAlignment="1">
      <alignment vertical="center"/>
    </xf>
    <xf numFmtId="0" fontId="4" fillId="9" borderId="0" xfId="0" applyFont="1" applyFill="1" applyBorder="1" applyAlignment="1">
      <alignment horizontal="left" vertical="center" wrapText="1"/>
    </xf>
    <xf numFmtId="49" fontId="72" fillId="36" borderId="0" xfId="0" applyNumberFormat="1" applyFont="1" applyFill="1" applyAlignment="1">
      <alignment vertical="center"/>
    </xf>
    <xf numFmtId="0" fontId="4" fillId="36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9" fontId="72" fillId="35" borderId="0" xfId="0" applyNumberFormat="1" applyFont="1" applyFill="1" applyAlignment="1">
      <alignment vertical="center"/>
    </xf>
    <xf numFmtId="0" fontId="4" fillId="35" borderId="0" xfId="0" applyFont="1" applyFill="1" applyBorder="1" applyAlignment="1">
      <alignment horizontal="left" vertical="center" wrapText="1"/>
    </xf>
    <xf numFmtId="49" fontId="72" fillId="0" borderId="0" xfId="0" applyNumberFormat="1" applyFont="1" applyFill="1" applyAlignment="1">
      <alignment vertical="center"/>
    </xf>
    <xf numFmtId="49" fontId="72" fillId="11" borderId="0" xfId="0" applyNumberFormat="1" applyFont="1" applyFill="1" applyAlignment="1">
      <alignment vertical="center"/>
    </xf>
    <xf numFmtId="0" fontId="4" fillId="11" borderId="0" xfId="0" applyFont="1" applyFill="1" applyBorder="1" applyAlignment="1">
      <alignment horizontal="left" vertical="center" wrapText="1"/>
    </xf>
    <xf numFmtId="49" fontId="72" fillId="13" borderId="0" xfId="0" applyNumberFormat="1" applyFont="1" applyFill="1" applyAlignment="1">
      <alignment vertical="center"/>
    </xf>
    <xf numFmtId="0" fontId="4" fillId="13" borderId="0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vertical="center"/>
    </xf>
    <xf numFmtId="49" fontId="72" fillId="9" borderId="10" xfId="0" applyNumberFormat="1" applyFont="1" applyFill="1" applyBorder="1" applyAlignment="1">
      <alignment vertical="center"/>
    </xf>
    <xf numFmtId="49" fontId="72" fillId="9" borderId="0" xfId="0" applyNumberFormat="1" applyFont="1" applyFill="1" applyBorder="1" applyAlignment="1">
      <alignment vertical="center"/>
    </xf>
    <xf numFmtId="49" fontId="72" fillId="9" borderId="11" xfId="0" applyNumberFormat="1" applyFont="1" applyFill="1" applyBorder="1" applyAlignment="1">
      <alignment vertical="center"/>
    </xf>
    <xf numFmtId="49" fontId="72" fillId="10" borderId="10" xfId="0" applyNumberFormat="1" applyFont="1" applyFill="1" applyBorder="1" applyAlignment="1">
      <alignment vertical="center"/>
    </xf>
    <xf numFmtId="0" fontId="4" fillId="10" borderId="12" xfId="0" applyFont="1" applyFill="1" applyBorder="1" applyAlignment="1">
      <alignment horizontal="left" vertical="center" wrapText="1"/>
    </xf>
    <xf numFmtId="49" fontId="72" fillId="10" borderId="0" xfId="0" applyNumberFormat="1" applyFont="1" applyFill="1" applyBorder="1" applyAlignment="1">
      <alignment vertical="center"/>
    </xf>
    <xf numFmtId="0" fontId="4" fillId="10" borderId="13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 applyProtection="1">
      <alignment horizontal="left" vertical="center" wrapText="1"/>
      <protection locked="0"/>
    </xf>
    <xf numFmtId="0" fontId="4" fillId="9" borderId="12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49" fontId="72" fillId="36" borderId="0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horizontal="left" vertical="center" wrapText="1"/>
    </xf>
    <xf numFmtId="49" fontId="72" fillId="36" borderId="11" xfId="0" applyNumberFormat="1" applyFont="1" applyFill="1" applyBorder="1" applyAlignment="1">
      <alignment vertical="center"/>
    </xf>
    <xf numFmtId="0" fontId="4" fillId="36" borderId="14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center" vertical="top" wrapText="1"/>
    </xf>
    <xf numFmtId="0" fontId="70" fillId="0" borderId="16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70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70" fillId="0" borderId="26" xfId="0" applyFont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70" fillId="0" borderId="29" xfId="0" applyFont="1" applyBorder="1" applyAlignment="1">
      <alignment horizontal="center"/>
    </xf>
    <xf numFmtId="0" fontId="6" fillId="37" borderId="30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9" fontId="70" fillId="0" borderId="0" xfId="59" applyFont="1" applyAlignment="1">
      <alignment/>
    </xf>
    <xf numFmtId="49" fontId="72" fillId="35" borderId="32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 wrapText="1"/>
    </xf>
    <xf numFmtId="49" fontId="72" fillId="35" borderId="15" xfId="0" applyNumberFormat="1" applyFont="1" applyFill="1" applyBorder="1" applyAlignment="1">
      <alignment vertical="center"/>
    </xf>
    <xf numFmtId="0" fontId="4" fillId="35" borderId="13" xfId="0" applyFont="1" applyFill="1" applyBorder="1" applyAlignment="1">
      <alignment horizontal="left" vertical="center" wrapText="1"/>
    </xf>
    <xf numFmtId="49" fontId="72" fillId="35" borderId="33" xfId="0" applyNumberFormat="1" applyFon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 wrapText="1"/>
    </xf>
    <xf numFmtId="49" fontId="72" fillId="11" borderId="32" xfId="0" applyNumberFormat="1" applyFont="1" applyFill="1" applyBorder="1" applyAlignment="1">
      <alignment vertical="center"/>
    </xf>
    <xf numFmtId="0" fontId="4" fillId="11" borderId="12" xfId="0" applyFont="1" applyFill="1" applyBorder="1" applyAlignment="1">
      <alignment horizontal="left" vertical="center" wrapText="1"/>
    </xf>
    <xf numFmtId="49" fontId="72" fillId="11" borderId="15" xfId="0" applyNumberFormat="1" applyFont="1" applyFill="1" applyBorder="1" applyAlignment="1">
      <alignment vertical="center"/>
    </xf>
    <xf numFmtId="0" fontId="4" fillId="11" borderId="13" xfId="0" applyFont="1" applyFill="1" applyBorder="1" applyAlignment="1">
      <alignment horizontal="left" vertical="center" wrapText="1"/>
    </xf>
    <xf numFmtId="49" fontId="72" fillId="11" borderId="33" xfId="0" applyNumberFormat="1" applyFont="1" applyFill="1" applyBorder="1" applyAlignment="1">
      <alignment vertical="center"/>
    </xf>
    <xf numFmtId="0" fontId="4" fillId="11" borderId="14" xfId="0" applyFont="1" applyFill="1" applyBorder="1" applyAlignment="1">
      <alignment horizontal="left" vertical="center" wrapText="1"/>
    </xf>
    <xf numFmtId="49" fontId="72" fillId="13" borderId="10" xfId="0" applyNumberFormat="1" applyFont="1" applyFill="1" applyBorder="1" applyAlignment="1">
      <alignment vertical="center"/>
    </xf>
    <xf numFmtId="0" fontId="4" fillId="13" borderId="12" xfId="0" applyFont="1" applyFill="1" applyBorder="1" applyAlignment="1">
      <alignment horizontal="left" vertical="center" wrapText="1"/>
    </xf>
    <xf numFmtId="49" fontId="72" fillId="13" borderId="0" xfId="0" applyNumberFormat="1" applyFont="1" applyFill="1" applyBorder="1" applyAlignment="1">
      <alignment vertical="center"/>
    </xf>
    <xf numFmtId="0" fontId="4" fillId="13" borderId="13" xfId="0" applyFont="1" applyFill="1" applyBorder="1" applyAlignment="1">
      <alignment horizontal="left" vertical="center" wrapText="1"/>
    </xf>
    <xf numFmtId="49" fontId="72" fillId="13" borderId="11" xfId="0" applyNumberFormat="1" applyFont="1" applyFill="1" applyBorder="1" applyAlignment="1">
      <alignment vertical="center"/>
    </xf>
    <xf numFmtId="0" fontId="4" fillId="13" borderId="14" xfId="0" applyFont="1" applyFill="1" applyBorder="1" applyAlignment="1">
      <alignment horizontal="left" vertical="center" wrapText="1"/>
    </xf>
    <xf numFmtId="9" fontId="6" fillId="37" borderId="30" xfId="0" applyNumberFormat="1" applyFont="1" applyFill="1" applyBorder="1" applyAlignment="1">
      <alignment horizontal="center" vertical="center" wrapText="1"/>
    </xf>
    <xf numFmtId="9" fontId="71" fillId="0" borderId="0" xfId="0" applyNumberFormat="1" applyFont="1" applyAlignment="1">
      <alignment/>
    </xf>
    <xf numFmtId="9" fontId="71" fillId="0" borderId="26" xfId="0" applyNumberFormat="1" applyFont="1" applyBorder="1" applyAlignment="1">
      <alignment horizontal="center"/>
    </xf>
    <xf numFmtId="9" fontId="71" fillId="0" borderId="27" xfId="0" applyNumberFormat="1" applyFont="1" applyBorder="1" applyAlignment="1">
      <alignment horizontal="center"/>
    </xf>
    <xf numFmtId="9" fontId="71" fillId="0" borderId="29" xfId="0" applyNumberFormat="1" applyFont="1" applyBorder="1" applyAlignment="1">
      <alignment horizontal="center"/>
    </xf>
    <xf numFmtId="9" fontId="71" fillId="0" borderId="28" xfId="0" applyNumberFormat="1" applyFont="1" applyBorder="1" applyAlignment="1">
      <alignment horizontal="center"/>
    </xf>
    <xf numFmtId="9" fontId="71" fillId="0" borderId="34" xfId="0" applyNumberFormat="1" applyFont="1" applyBorder="1" applyAlignment="1">
      <alignment horizontal="center"/>
    </xf>
    <xf numFmtId="9" fontId="71" fillId="0" borderId="0" xfId="0" applyNumberFormat="1" applyFont="1" applyAlignment="1">
      <alignment horizontal="center"/>
    </xf>
    <xf numFmtId="0" fontId="70" fillId="0" borderId="33" xfId="0" applyFont="1" applyBorder="1" applyAlignment="1">
      <alignment horizontal="center"/>
    </xf>
    <xf numFmtId="9" fontId="71" fillId="0" borderId="35" xfId="0" applyNumberFormat="1" applyFont="1" applyBorder="1" applyAlignment="1">
      <alignment horizontal="center"/>
    </xf>
    <xf numFmtId="9" fontId="71" fillId="0" borderId="36" xfId="0" applyNumberFormat="1" applyFont="1" applyBorder="1" applyAlignment="1">
      <alignment horizontal="center"/>
    </xf>
    <xf numFmtId="9" fontId="71" fillId="0" borderId="37" xfId="0" applyNumberFormat="1" applyFont="1" applyBorder="1" applyAlignment="1">
      <alignment horizontal="center"/>
    </xf>
    <xf numFmtId="9" fontId="71" fillId="0" borderId="38" xfId="0" applyNumberFormat="1" applyFont="1" applyBorder="1" applyAlignment="1">
      <alignment horizontal="center"/>
    </xf>
    <xf numFmtId="0" fontId="70" fillId="38" borderId="30" xfId="0" applyFont="1" applyFill="1" applyBorder="1" applyAlignment="1">
      <alignment/>
    </xf>
    <xf numFmtId="9" fontId="73" fillId="38" borderId="39" xfId="0" applyNumberFormat="1" applyFont="1" applyFill="1" applyBorder="1" applyAlignment="1">
      <alignment vertical="center"/>
    </xf>
    <xf numFmtId="9" fontId="73" fillId="38" borderId="40" xfId="0" applyNumberFormat="1" applyFont="1" applyFill="1" applyBorder="1" applyAlignment="1">
      <alignment vertical="center"/>
    </xf>
    <xf numFmtId="0" fontId="74" fillId="0" borderId="0" xfId="0" applyFont="1" applyAlignment="1">
      <alignment horizontal="center"/>
    </xf>
    <xf numFmtId="9" fontId="75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9" fontId="74" fillId="0" borderId="0" xfId="59" applyFont="1" applyAlignment="1">
      <alignment/>
    </xf>
    <xf numFmtId="0" fontId="74" fillId="0" borderId="0" xfId="0" applyFont="1" applyBorder="1" applyAlignment="1">
      <alignment/>
    </xf>
    <xf numFmtId="9" fontId="75" fillId="0" borderId="0" xfId="0" applyNumberFormat="1" applyFont="1" applyAlignment="1">
      <alignment/>
    </xf>
    <xf numFmtId="49" fontId="72" fillId="11" borderId="10" xfId="0" applyNumberFormat="1" applyFont="1" applyFill="1" applyBorder="1" applyAlignment="1">
      <alignment vertical="center"/>
    </xf>
    <xf numFmtId="49" fontId="72" fillId="11" borderId="0" xfId="0" applyNumberFormat="1" applyFont="1" applyFill="1" applyBorder="1" applyAlignment="1">
      <alignment vertical="center"/>
    </xf>
    <xf numFmtId="49" fontId="72" fillId="11" borderId="11" xfId="0" applyNumberFormat="1" applyFont="1" applyFill="1" applyBorder="1" applyAlignment="1">
      <alignment vertical="center"/>
    </xf>
    <xf numFmtId="49" fontId="72" fillId="35" borderId="10" xfId="0" applyNumberFormat="1" applyFont="1" applyFill="1" applyBorder="1" applyAlignment="1">
      <alignment vertical="center"/>
    </xf>
    <xf numFmtId="49" fontId="72" fillId="35" borderId="0" xfId="0" applyNumberFormat="1" applyFont="1" applyFill="1" applyBorder="1" applyAlignment="1">
      <alignment vertical="center"/>
    </xf>
    <xf numFmtId="49" fontId="72" fillId="35" borderId="11" xfId="0" applyNumberFormat="1" applyFont="1" applyFill="1" applyBorder="1" applyAlignment="1">
      <alignment vertical="center"/>
    </xf>
    <xf numFmtId="49" fontId="72" fillId="36" borderId="10" xfId="0" applyNumberFormat="1" applyFont="1" applyFill="1" applyBorder="1" applyAlignment="1">
      <alignment vertical="center"/>
    </xf>
    <xf numFmtId="0" fontId="4" fillId="36" borderId="12" xfId="0" applyFont="1" applyFill="1" applyBorder="1" applyAlignment="1">
      <alignment horizontal="left" vertical="center" wrapText="1"/>
    </xf>
    <xf numFmtId="49" fontId="72" fillId="10" borderId="11" xfId="0" applyNumberFormat="1" applyFont="1" applyFill="1" applyBorder="1" applyAlignment="1">
      <alignment vertical="center"/>
    </xf>
    <xf numFmtId="0" fontId="4" fillId="10" borderId="14" xfId="0" applyFont="1" applyFill="1" applyBorder="1" applyAlignment="1" applyProtection="1">
      <alignment horizontal="left" vertical="center" wrapText="1"/>
      <protection locked="0"/>
    </xf>
    <xf numFmtId="49" fontId="72" fillId="36" borderId="41" xfId="0" applyNumberFormat="1" applyFont="1" applyFill="1" applyBorder="1" applyAlignment="1">
      <alignment vertical="center"/>
    </xf>
    <xf numFmtId="0" fontId="4" fillId="36" borderId="42" xfId="0" applyFont="1" applyFill="1" applyBorder="1" applyAlignment="1">
      <alignment horizontal="left" vertical="center" wrapText="1"/>
    </xf>
    <xf numFmtId="0" fontId="76" fillId="39" borderId="31" xfId="0" applyFont="1" applyFill="1" applyBorder="1" applyAlignment="1">
      <alignment horizontal="center" vertical="center" wrapText="1"/>
    </xf>
    <xf numFmtId="0" fontId="71" fillId="0" borderId="32" xfId="0" applyFont="1" applyBorder="1" applyAlignment="1">
      <alignment vertical="center"/>
    </xf>
    <xf numFmtId="49" fontId="7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72" fillId="13" borderId="32" xfId="0" applyNumberFormat="1" applyFont="1" applyFill="1" applyBorder="1" applyAlignment="1">
      <alignment vertical="center"/>
    </xf>
    <xf numFmtId="49" fontId="72" fillId="13" borderId="33" xfId="0" applyNumberFormat="1" applyFont="1" applyFill="1" applyBorder="1" applyAlignment="1">
      <alignment vertical="center"/>
    </xf>
    <xf numFmtId="0" fontId="70" fillId="33" borderId="43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0" fillId="33" borderId="44" xfId="0" applyFont="1" applyFill="1" applyBorder="1" applyAlignment="1">
      <alignment vertical="center"/>
    </xf>
    <xf numFmtId="0" fontId="71" fillId="0" borderId="0" xfId="0" applyFont="1" applyBorder="1" applyAlignment="1">
      <alignment vertical="center"/>
    </xf>
    <xf numFmtId="49" fontId="72" fillId="0" borderId="0" xfId="0" applyNumberFormat="1" applyFont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49" fontId="72" fillId="0" borderId="0" xfId="0" applyNumberFormat="1" applyFont="1" applyFill="1" applyBorder="1" applyAlignment="1">
      <alignment vertical="center"/>
    </xf>
    <xf numFmtId="0" fontId="70" fillId="33" borderId="45" xfId="0" applyFont="1" applyFill="1" applyBorder="1" applyAlignment="1">
      <alignment vertical="center"/>
    </xf>
    <xf numFmtId="0" fontId="70" fillId="33" borderId="46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0" fillId="33" borderId="47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2" fillId="38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left" vertical="center" wrapText="1"/>
    </xf>
    <xf numFmtId="0" fontId="4" fillId="38" borderId="0" xfId="0" applyFont="1" applyFill="1" applyBorder="1" applyAlignment="1" applyProtection="1">
      <alignment horizontal="left" vertical="center" wrapText="1"/>
      <protection locked="0"/>
    </xf>
    <xf numFmtId="0" fontId="4" fillId="38" borderId="10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left" vertical="center" wrapText="1"/>
    </xf>
    <xf numFmtId="0" fontId="70" fillId="38" borderId="0" xfId="0" applyFont="1" applyFill="1" applyBorder="1" applyAlignment="1">
      <alignment vertical="center"/>
    </xf>
    <xf numFmtId="0" fontId="70" fillId="38" borderId="11" xfId="0" applyFont="1" applyFill="1" applyBorder="1" applyAlignment="1">
      <alignment vertical="center"/>
    </xf>
    <xf numFmtId="0" fontId="70" fillId="38" borderId="10" xfId="0" applyFont="1" applyFill="1" applyBorder="1" applyAlignment="1">
      <alignment vertical="center"/>
    </xf>
    <xf numFmtId="0" fontId="70" fillId="40" borderId="0" xfId="0" applyFont="1" applyFill="1" applyBorder="1" applyAlignment="1">
      <alignment vertical="center"/>
    </xf>
    <xf numFmtId="0" fontId="70" fillId="40" borderId="11" xfId="0" applyFont="1" applyFill="1" applyBorder="1" applyAlignment="1">
      <alignment vertical="center"/>
    </xf>
    <xf numFmtId="0" fontId="70" fillId="40" borderId="10" xfId="0" applyFont="1" applyFill="1" applyBorder="1" applyAlignment="1">
      <alignment vertical="center"/>
    </xf>
    <xf numFmtId="0" fontId="70" fillId="40" borderId="13" xfId="0" applyFont="1" applyFill="1" applyBorder="1" applyAlignment="1">
      <alignment vertical="center"/>
    </xf>
    <xf numFmtId="0" fontId="70" fillId="40" borderId="14" xfId="0" applyFont="1" applyFill="1" applyBorder="1" applyAlignment="1">
      <alignment vertical="center"/>
    </xf>
    <xf numFmtId="0" fontId="70" fillId="40" borderId="12" xfId="0" applyFont="1" applyFill="1" applyBorder="1" applyAlignment="1">
      <alignment vertical="center"/>
    </xf>
    <xf numFmtId="0" fontId="70" fillId="33" borderId="48" xfId="0" applyFont="1" applyFill="1" applyBorder="1" applyAlignment="1">
      <alignment vertical="center"/>
    </xf>
    <xf numFmtId="0" fontId="70" fillId="33" borderId="49" xfId="0" applyFont="1" applyFill="1" applyBorder="1" applyAlignment="1">
      <alignment vertical="center"/>
    </xf>
    <xf numFmtId="0" fontId="70" fillId="40" borderId="50" xfId="0" applyFont="1" applyFill="1" applyBorder="1" applyAlignment="1">
      <alignment vertical="center"/>
    </xf>
    <xf numFmtId="0" fontId="70" fillId="40" borderId="51" xfId="0" applyFont="1" applyFill="1" applyBorder="1" applyAlignment="1">
      <alignment vertical="center"/>
    </xf>
    <xf numFmtId="0" fontId="70" fillId="40" borderId="52" xfId="0" applyFont="1" applyFill="1" applyBorder="1" applyAlignment="1">
      <alignment vertical="center"/>
    </xf>
    <xf numFmtId="0" fontId="70" fillId="40" borderId="53" xfId="0" applyFont="1" applyFill="1" applyBorder="1" applyAlignment="1">
      <alignment vertical="center"/>
    </xf>
    <xf numFmtId="0" fontId="70" fillId="0" borderId="4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33" borderId="54" xfId="0" applyFont="1" applyFill="1" applyBorder="1" applyAlignment="1">
      <alignment vertical="center"/>
    </xf>
    <xf numFmtId="0" fontId="70" fillId="33" borderId="55" xfId="0" applyFont="1" applyFill="1" applyBorder="1" applyAlignment="1">
      <alignment vertical="center"/>
    </xf>
    <xf numFmtId="0" fontId="70" fillId="40" borderId="54" xfId="0" applyFont="1" applyFill="1" applyBorder="1" applyAlignment="1">
      <alignment vertical="center"/>
    </xf>
    <xf numFmtId="0" fontId="70" fillId="33" borderId="56" xfId="0" applyFont="1" applyFill="1" applyBorder="1" applyAlignment="1">
      <alignment vertical="center"/>
    </xf>
    <xf numFmtId="0" fontId="70" fillId="33" borderId="57" xfId="0" applyFont="1" applyFill="1" applyBorder="1" applyAlignment="1">
      <alignment vertical="center"/>
    </xf>
    <xf numFmtId="0" fontId="4" fillId="38" borderId="32" xfId="0" applyFont="1" applyFill="1" applyBorder="1" applyAlignment="1">
      <alignment horizontal="left" vertical="center" wrapText="1"/>
    </xf>
    <xf numFmtId="0" fontId="70" fillId="33" borderId="58" xfId="0" applyFont="1" applyFill="1" applyBorder="1" applyAlignment="1">
      <alignment vertical="center"/>
    </xf>
    <xf numFmtId="0" fontId="70" fillId="33" borderId="59" xfId="0" applyFont="1" applyFill="1" applyBorder="1" applyAlignment="1">
      <alignment vertical="center"/>
    </xf>
    <xf numFmtId="0" fontId="4" fillId="38" borderId="15" xfId="0" applyFont="1" applyFill="1" applyBorder="1" applyAlignment="1">
      <alignment horizontal="left" vertical="center" wrapText="1"/>
    </xf>
    <xf numFmtId="0" fontId="4" fillId="38" borderId="15" xfId="0" applyFont="1" applyFill="1" applyBorder="1" applyAlignment="1" applyProtection="1">
      <alignment horizontal="left" vertical="center" wrapText="1"/>
      <protection locked="0"/>
    </xf>
    <xf numFmtId="0" fontId="4" fillId="38" borderId="33" xfId="0" applyFont="1" applyFill="1" applyBorder="1" applyAlignment="1" applyProtection="1">
      <alignment horizontal="left" vertical="center" wrapText="1"/>
      <protection locked="0"/>
    </xf>
    <xf numFmtId="0" fontId="70" fillId="33" borderId="60" xfId="0" applyFont="1" applyFill="1" applyBorder="1" applyAlignment="1">
      <alignment vertical="center"/>
    </xf>
    <xf numFmtId="0" fontId="4" fillId="38" borderId="33" xfId="0" applyFont="1" applyFill="1" applyBorder="1" applyAlignment="1">
      <alignment horizontal="left" vertical="center" wrapText="1"/>
    </xf>
    <xf numFmtId="0" fontId="70" fillId="33" borderId="61" xfId="0" applyFont="1" applyFill="1" applyBorder="1" applyAlignment="1">
      <alignment vertical="center"/>
    </xf>
    <xf numFmtId="0" fontId="70" fillId="33" borderId="62" xfId="0" applyFont="1" applyFill="1" applyBorder="1" applyAlignment="1">
      <alignment vertical="center"/>
    </xf>
    <xf numFmtId="0" fontId="70" fillId="40" borderId="63" xfId="0" applyFont="1" applyFill="1" applyBorder="1" applyAlignment="1">
      <alignment vertical="center"/>
    </xf>
    <xf numFmtId="0" fontId="70" fillId="40" borderId="59" xfId="0" applyFont="1" applyFill="1" applyBorder="1" applyAlignment="1">
      <alignment vertical="center"/>
    </xf>
    <xf numFmtId="0" fontId="5" fillId="37" borderId="31" xfId="0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72" fillId="0" borderId="0" xfId="0" applyNumberFormat="1" applyFont="1" applyFill="1" applyBorder="1" applyAlignment="1">
      <alignment horizontal="left" vertical="center"/>
    </xf>
    <xf numFmtId="0" fontId="70" fillId="0" borderId="0" xfId="0" applyFont="1" applyAlignment="1">
      <alignment textRotation="90"/>
    </xf>
    <xf numFmtId="0" fontId="70" fillId="0" borderId="0" xfId="0" applyFont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Border="1" applyAlignment="1">
      <alignment horizontal="center" wrapText="1"/>
    </xf>
    <xf numFmtId="165" fontId="77" fillId="41" borderId="0" xfId="42" applyNumberFormat="1" applyFont="1" applyFill="1" applyBorder="1" applyAlignment="1">
      <alignment vertical="center"/>
    </xf>
    <xf numFmtId="165" fontId="77" fillId="41" borderId="0" xfId="42" applyNumberFormat="1" applyFont="1" applyFill="1" applyBorder="1" applyAlignment="1">
      <alignment vertical="top"/>
    </xf>
    <xf numFmtId="0" fontId="7" fillId="16" borderId="64" xfId="0" applyFont="1" applyFill="1" applyBorder="1" applyAlignment="1" applyProtection="1">
      <alignment vertical="center" wrapText="1"/>
      <protection locked="0"/>
    </xf>
    <xf numFmtId="0" fontId="4" fillId="0" borderId="65" xfId="0" applyFont="1" applyFill="1" applyBorder="1" applyAlignment="1">
      <alignment horizontal="left" vertical="center" wrapText="1"/>
    </xf>
    <xf numFmtId="49" fontId="72" fillId="0" borderId="65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4" fillId="0" borderId="65" xfId="0" applyFont="1" applyFill="1" applyBorder="1" applyAlignment="1" applyProtection="1">
      <alignment horizontal="left" vertical="center" wrapText="1"/>
      <protection locked="0"/>
    </xf>
    <xf numFmtId="0" fontId="72" fillId="0" borderId="65" xfId="0" applyFont="1" applyFill="1" applyBorder="1" applyAlignment="1">
      <alignment horizontal="center" vertical="center"/>
    </xf>
    <xf numFmtId="0" fontId="72" fillId="0" borderId="0" xfId="0" applyFont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0" fontId="9" fillId="16" borderId="0" xfId="0" applyFont="1" applyFill="1" applyBorder="1" applyAlignment="1" applyProtection="1">
      <alignment vertical="center" wrapText="1"/>
      <protection locked="0"/>
    </xf>
    <xf numFmtId="0" fontId="9" fillId="9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49" fontId="79" fillId="9" borderId="0" xfId="0" applyNumberFormat="1" applyFont="1" applyFill="1" applyBorder="1" applyAlignment="1">
      <alignment horizontal="center" vertical="center"/>
    </xf>
    <xf numFmtId="49" fontId="79" fillId="9" borderId="0" xfId="0" applyNumberFormat="1" applyFont="1" applyFill="1" applyBorder="1" applyAlignment="1">
      <alignment vertical="center"/>
    </xf>
    <xf numFmtId="49" fontId="79" fillId="36" borderId="0" xfId="0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2" fillId="0" borderId="0" xfId="0" applyFont="1" applyAlignment="1">
      <alignment horizontal="left"/>
    </xf>
    <xf numFmtId="0" fontId="9" fillId="16" borderId="64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76" fillId="42" borderId="0" xfId="0" applyFont="1" applyFill="1" applyBorder="1" applyAlignment="1">
      <alignment horizontal="center" vertical="center" wrapText="1"/>
    </xf>
    <xf numFmtId="0" fontId="76" fillId="39" borderId="0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0" fontId="76" fillId="44" borderId="0" xfId="0" applyFont="1" applyFill="1" applyBorder="1" applyAlignment="1">
      <alignment horizontal="center" vertical="center" wrapText="1"/>
    </xf>
    <xf numFmtId="0" fontId="76" fillId="45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16" borderId="64" xfId="0" applyFont="1" applyFill="1" applyBorder="1" applyAlignment="1" applyProtection="1">
      <alignment vertical="center" wrapText="1"/>
      <protection locked="0"/>
    </xf>
    <xf numFmtId="0" fontId="70" fillId="0" borderId="66" xfId="0" applyFont="1" applyBorder="1" applyAlignment="1">
      <alignment/>
    </xf>
    <xf numFmtId="0" fontId="70" fillId="0" borderId="67" xfId="0" applyFont="1" applyBorder="1" applyAlignment="1">
      <alignment/>
    </xf>
    <xf numFmtId="0" fontId="70" fillId="0" borderId="68" xfId="0" applyFont="1" applyBorder="1" applyAlignment="1">
      <alignment/>
    </xf>
    <xf numFmtId="0" fontId="70" fillId="0" borderId="69" xfId="0" applyFont="1" applyBorder="1" applyAlignment="1">
      <alignment/>
    </xf>
    <xf numFmtId="0" fontId="70" fillId="0" borderId="70" xfId="0" applyFont="1" applyBorder="1" applyAlignment="1">
      <alignment/>
    </xf>
    <xf numFmtId="166" fontId="77" fillId="42" borderId="0" xfId="0" applyNumberFormat="1" applyFont="1" applyFill="1" applyBorder="1" applyAlignment="1">
      <alignment horizontal="center" vertical="center" wrapText="1"/>
    </xf>
    <xf numFmtId="166" fontId="77" fillId="39" borderId="0" xfId="0" applyNumberFormat="1" applyFont="1" applyFill="1" applyBorder="1" applyAlignment="1">
      <alignment horizontal="center" vertical="center" wrapText="1"/>
    </xf>
    <xf numFmtId="166" fontId="77" fillId="45" borderId="0" xfId="0" applyNumberFormat="1" applyFont="1" applyFill="1" applyBorder="1" applyAlignment="1">
      <alignment horizontal="center" vertical="center" wrapText="1"/>
    </xf>
    <xf numFmtId="166" fontId="77" fillId="43" borderId="0" xfId="0" applyNumberFormat="1" applyFont="1" applyFill="1" applyBorder="1" applyAlignment="1">
      <alignment horizontal="center" vertical="center" wrapText="1"/>
    </xf>
    <xf numFmtId="166" fontId="77" fillId="44" borderId="0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49" fontId="7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72" fillId="0" borderId="0" xfId="0" applyFont="1" applyAlignment="1">
      <alignment horizontal="center" vertical="top"/>
    </xf>
    <xf numFmtId="0" fontId="72" fillId="0" borderId="0" xfId="0" applyFont="1" applyBorder="1" applyAlignment="1">
      <alignment horizontal="center" vertical="top" wrapText="1"/>
    </xf>
    <xf numFmtId="49" fontId="72" fillId="0" borderId="65" xfId="0" applyNumberFormat="1" applyFont="1" applyFill="1" applyBorder="1" applyAlignment="1">
      <alignment horizontal="left" vertical="top"/>
    </xf>
    <xf numFmtId="49" fontId="72" fillId="0" borderId="0" xfId="0" applyNumberFormat="1" applyFont="1" applyFill="1" applyBorder="1" applyAlignment="1">
      <alignment horizontal="left" vertical="top"/>
    </xf>
    <xf numFmtId="0" fontId="78" fillId="0" borderId="0" xfId="0" applyFont="1" applyFill="1" applyBorder="1" applyAlignment="1">
      <alignment vertical="top" wrapText="1"/>
    </xf>
    <xf numFmtId="0" fontId="72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3" borderId="0" xfId="0" applyFont="1" applyFill="1" applyBorder="1" applyAlignment="1">
      <alignment horizontal="left" vertical="center" wrapText="1"/>
    </xf>
    <xf numFmtId="0" fontId="9" fillId="13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 vertical="top" textRotation="90"/>
    </xf>
    <xf numFmtId="0" fontId="79" fillId="0" borderId="0" xfId="0" applyFont="1" applyFill="1" applyBorder="1" applyAlignment="1">
      <alignment horizontal="center" wrapText="1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81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71" fillId="0" borderId="0" xfId="0" applyFont="1" applyAlignment="1">
      <alignment/>
    </xf>
    <xf numFmtId="0" fontId="82" fillId="0" borderId="0" xfId="0" applyFont="1" applyAlignment="1">
      <alignment horizontal="justify" vertical="center"/>
    </xf>
    <xf numFmtId="0" fontId="83" fillId="0" borderId="0" xfId="0" applyFont="1" applyAlignment="1">
      <alignment horizontal="justify" vertical="center"/>
    </xf>
    <xf numFmtId="0" fontId="83" fillId="0" borderId="0" xfId="0" applyFont="1" applyAlignment="1">
      <alignment vertical="center"/>
    </xf>
    <xf numFmtId="166" fontId="84" fillId="0" borderId="0" xfId="0" applyNumberFormat="1" applyFont="1" applyBorder="1" applyAlignment="1">
      <alignment horizontal="center" vertical="center"/>
    </xf>
    <xf numFmtId="0" fontId="85" fillId="46" borderId="0" xfId="0" applyFont="1" applyFill="1" applyBorder="1" applyAlignment="1">
      <alignment/>
    </xf>
    <xf numFmtId="0" fontId="70" fillId="46" borderId="0" xfId="0" applyFont="1" applyFill="1" applyBorder="1" applyAlignment="1">
      <alignment textRotation="90"/>
    </xf>
    <xf numFmtId="0" fontId="70" fillId="46" borderId="0" xfId="0" applyFont="1" applyFill="1" applyBorder="1" applyAlignment="1">
      <alignment/>
    </xf>
    <xf numFmtId="0" fontId="72" fillId="0" borderId="0" xfId="0" applyNumberFormat="1" applyFont="1" applyFill="1" applyBorder="1" applyAlignment="1">
      <alignment horizontal="center" vertical="center"/>
    </xf>
    <xf numFmtId="0" fontId="72" fillId="0" borderId="65" xfId="0" applyNumberFormat="1" applyFont="1" applyFill="1" applyBorder="1" applyAlignment="1">
      <alignment horizontal="center" vertical="center"/>
    </xf>
    <xf numFmtId="0" fontId="55" fillId="44" borderId="0" xfId="0" applyFont="1" applyFill="1" applyAlignment="1">
      <alignment horizontal="center" vertical="center" wrapText="1"/>
    </xf>
    <xf numFmtId="0" fontId="55" fillId="47" borderId="0" xfId="0" applyFont="1" applyFill="1" applyAlignment="1">
      <alignment horizontal="center" vertical="center" wrapText="1"/>
    </xf>
    <xf numFmtId="0" fontId="55" fillId="42" borderId="0" xfId="0" applyFont="1" applyFill="1" applyAlignment="1">
      <alignment horizontal="center" vertical="center" wrapText="1"/>
    </xf>
    <xf numFmtId="0" fontId="55" fillId="39" borderId="0" xfId="0" applyFont="1" applyFill="1" applyAlignment="1">
      <alignment horizontal="center" vertical="center" wrapText="1"/>
    </xf>
    <xf numFmtId="0" fontId="55" fillId="45" borderId="0" xfId="0" applyFont="1" applyFill="1" applyAlignment="1">
      <alignment horizontal="center" vertical="center" wrapText="1"/>
    </xf>
    <xf numFmtId="0" fontId="55" fillId="43" borderId="0" xfId="0" applyFont="1" applyFill="1" applyAlignment="1">
      <alignment horizontal="center" vertical="center" wrapText="1"/>
    </xf>
    <xf numFmtId="0" fontId="76" fillId="44" borderId="0" xfId="0" applyFont="1" applyFill="1" applyAlignment="1">
      <alignment horizontal="center" vertical="center" wrapText="1"/>
    </xf>
    <xf numFmtId="0" fontId="76" fillId="47" borderId="0" xfId="0" applyFont="1" applyFill="1" applyAlignment="1">
      <alignment horizontal="center" vertical="center" wrapText="1"/>
    </xf>
    <xf numFmtId="0" fontId="76" fillId="42" borderId="0" xfId="0" applyFont="1" applyFill="1" applyAlignment="1">
      <alignment horizontal="center" vertical="center" wrapText="1"/>
    </xf>
    <xf numFmtId="0" fontId="76" fillId="39" borderId="0" xfId="0" applyFont="1" applyFill="1" applyAlignment="1">
      <alignment horizontal="center" vertical="center" wrapText="1"/>
    </xf>
    <xf numFmtId="0" fontId="76" fillId="45" borderId="0" xfId="0" applyFont="1" applyFill="1" applyAlignment="1">
      <alignment horizontal="center" vertical="center" wrapText="1"/>
    </xf>
    <xf numFmtId="0" fontId="76" fillId="43" borderId="0" xfId="0" applyFont="1" applyFill="1" applyAlignment="1">
      <alignment horizontal="center" vertical="center" wrapText="1"/>
    </xf>
    <xf numFmtId="0" fontId="76" fillId="44" borderId="30" xfId="0" applyFont="1" applyFill="1" applyBorder="1" applyAlignment="1">
      <alignment horizontal="center" vertical="center" wrapText="1"/>
    </xf>
    <xf numFmtId="0" fontId="76" fillId="44" borderId="39" xfId="0" applyFont="1" applyFill="1" applyBorder="1" applyAlignment="1">
      <alignment horizontal="center" vertical="center" wrapText="1"/>
    </xf>
    <xf numFmtId="0" fontId="76" fillId="44" borderId="40" xfId="0" applyFont="1" applyFill="1" applyBorder="1" applyAlignment="1">
      <alignment horizontal="center" vertical="center" wrapText="1"/>
    </xf>
    <xf numFmtId="0" fontId="76" fillId="47" borderId="30" xfId="0" applyFont="1" applyFill="1" applyBorder="1" applyAlignment="1">
      <alignment horizontal="center" vertical="center" wrapText="1"/>
    </xf>
    <xf numFmtId="0" fontId="76" fillId="47" borderId="39" xfId="0" applyFont="1" applyFill="1" applyBorder="1" applyAlignment="1">
      <alignment horizontal="center" vertical="center" wrapText="1"/>
    </xf>
    <xf numFmtId="0" fontId="76" fillId="47" borderId="40" xfId="0" applyFont="1" applyFill="1" applyBorder="1" applyAlignment="1">
      <alignment horizontal="center" vertical="center" wrapText="1"/>
    </xf>
    <xf numFmtId="0" fontId="76" fillId="42" borderId="30" xfId="0" applyFont="1" applyFill="1" applyBorder="1" applyAlignment="1">
      <alignment horizontal="center" vertical="center" wrapText="1"/>
    </xf>
    <xf numFmtId="0" fontId="76" fillId="42" borderId="39" xfId="0" applyFont="1" applyFill="1" applyBorder="1" applyAlignment="1">
      <alignment horizontal="center" vertical="center" wrapText="1"/>
    </xf>
    <xf numFmtId="0" fontId="76" fillId="42" borderId="40" xfId="0" applyFont="1" applyFill="1" applyBorder="1" applyAlignment="1">
      <alignment horizontal="center" vertical="center" wrapText="1"/>
    </xf>
    <xf numFmtId="0" fontId="76" fillId="39" borderId="30" xfId="0" applyFont="1" applyFill="1" applyBorder="1" applyAlignment="1">
      <alignment horizontal="center" vertical="center" wrapText="1"/>
    </xf>
    <xf numFmtId="0" fontId="76" fillId="39" borderId="40" xfId="0" applyFont="1" applyFill="1" applyBorder="1" applyAlignment="1">
      <alignment horizontal="center" vertical="center" wrapText="1"/>
    </xf>
    <xf numFmtId="0" fontId="76" fillId="45" borderId="30" xfId="0" applyFont="1" applyFill="1" applyBorder="1" applyAlignment="1">
      <alignment horizontal="center" vertical="center" wrapText="1"/>
    </xf>
    <xf numFmtId="0" fontId="76" fillId="45" borderId="39" xfId="0" applyFont="1" applyFill="1" applyBorder="1" applyAlignment="1">
      <alignment horizontal="center" vertical="center" wrapText="1"/>
    </xf>
    <xf numFmtId="0" fontId="76" fillId="45" borderId="40" xfId="0" applyFont="1" applyFill="1" applyBorder="1" applyAlignment="1">
      <alignment horizontal="center" vertical="center" wrapText="1"/>
    </xf>
    <xf numFmtId="0" fontId="76" fillId="43" borderId="30" xfId="0" applyFont="1" applyFill="1" applyBorder="1" applyAlignment="1">
      <alignment horizontal="center" vertical="center" wrapText="1"/>
    </xf>
    <xf numFmtId="0" fontId="76" fillId="43" borderId="39" xfId="0" applyFont="1" applyFill="1" applyBorder="1" applyAlignment="1">
      <alignment horizontal="center" vertical="center" wrapText="1"/>
    </xf>
    <xf numFmtId="0" fontId="76" fillId="43" borderId="40" xfId="0" applyFont="1" applyFill="1" applyBorder="1" applyAlignment="1">
      <alignment horizontal="center" vertical="center" wrapText="1"/>
    </xf>
    <xf numFmtId="0" fontId="71" fillId="38" borderId="32" xfId="0" applyFont="1" applyFill="1" applyBorder="1" applyAlignment="1">
      <alignment horizontal="center" vertical="center" wrapText="1"/>
    </xf>
    <xf numFmtId="0" fontId="71" fillId="38" borderId="10" xfId="0" applyFont="1" applyFill="1" applyBorder="1" applyAlignment="1">
      <alignment horizontal="center" vertical="center" wrapText="1"/>
    </xf>
    <xf numFmtId="0" fontId="71" fillId="40" borderId="10" xfId="0" applyFont="1" applyFill="1" applyBorder="1" applyAlignment="1">
      <alignment horizontal="center" vertical="center" wrapText="1"/>
    </xf>
    <xf numFmtId="0" fontId="71" fillId="40" borderId="12" xfId="0" applyFont="1" applyFill="1" applyBorder="1" applyAlignment="1">
      <alignment horizontal="center" vertical="center" wrapText="1"/>
    </xf>
    <xf numFmtId="0" fontId="76" fillId="39" borderId="39" xfId="0" applyFont="1" applyFill="1" applyBorder="1" applyAlignment="1">
      <alignment horizontal="center" vertical="center" wrapText="1"/>
    </xf>
    <xf numFmtId="0" fontId="71" fillId="38" borderId="71" xfId="0" applyFont="1" applyFill="1" applyBorder="1" applyAlignment="1">
      <alignment horizontal="center" vertical="center" wrapText="1"/>
    </xf>
    <xf numFmtId="0" fontId="71" fillId="38" borderId="41" xfId="0" applyFont="1" applyFill="1" applyBorder="1" applyAlignment="1">
      <alignment horizontal="center" vertical="center" wrapText="1"/>
    </xf>
    <xf numFmtId="0" fontId="71" fillId="40" borderId="41" xfId="0" applyFont="1" applyFill="1" applyBorder="1" applyAlignment="1">
      <alignment horizontal="center" vertical="center" wrapText="1"/>
    </xf>
    <xf numFmtId="0" fontId="71" fillId="40" borderId="42" xfId="0" applyFont="1" applyFill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40" borderId="71" xfId="0" applyFont="1" applyFill="1" applyBorder="1" applyAlignment="1">
      <alignment horizontal="center" vertical="center" wrapText="1"/>
    </xf>
    <xf numFmtId="9" fontId="86" fillId="0" borderId="30" xfId="0" applyNumberFormat="1" applyFont="1" applyBorder="1" applyAlignment="1">
      <alignment horizontal="center" vertical="center"/>
    </xf>
    <xf numFmtId="9" fontId="86" fillId="0" borderId="39" xfId="0" applyNumberFormat="1" applyFont="1" applyBorder="1" applyAlignment="1">
      <alignment horizontal="center" vertical="center"/>
    </xf>
    <xf numFmtId="9" fontId="86" fillId="0" borderId="40" xfId="0" applyNumberFormat="1" applyFont="1" applyBorder="1" applyAlignment="1">
      <alignment horizontal="center" vertical="center"/>
    </xf>
    <xf numFmtId="9" fontId="73" fillId="0" borderId="30" xfId="0" applyNumberFormat="1" applyFont="1" applyBorder="1" applyAlignment="1">
      <alignment horizontal="center" vertical="center"/>
    </xf>
    <xf numFmtId="9" fontId="73" fillId="0" borderId="39" xfId="0" applyNumberFormat="1" applyFont="1" applyBorder="1" applyAlignment="1">
      <alignment horizontal="center" vertical="center"/>
    </xf>
    <xf numFmtId="9" fontId="73" fillId="0" borderId="40" xfId="0" applyNumberFormat="1" applyFont="1" applyBorder="1" applyAlignment="1">
      <alignment horizontal="center" vertical="center"/>
    </xf>
    <xf numFmtId="0" fontId="6" fillId="37" borderId="71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12" fontId="87" fillId="0" borderId="0" xfId="0" applyNumberFormat="1" applyFont="1" applyBorder="1" applyAlignment="1">
      <alignment horizontal="center" vertical="center"/>
    </xf>
    <xf numFmtId="12" fontId="88" fillId="0" borderId="0" xfId="0" applyNumberFormat="1" applyFont="1" applyAlignment="1">
      <alignment horizontal="center" vertical="center"/>
    </xf>
    <xf numFmtId="0" fontId="9" fillId="9" borderId="0" xfId="0" applyFont="1" applyFill="1" applyBorder="1" applyAlignment="1">
      <alignment horizontal="left" vertical="center" wrapText="1"/>
    </xf>
    <xf numFmtId="0" fontId="9" fillId="16" borderId="64" xfId="0" applyFont="1" applyFill="1" applyBorder="1" applyAlignment="1" applyProtection="1">
      <alignment horizontal="left" vertical="center" wrapText="1"/>
      <protection locked="0"/>
    </xf>
    <xf numFmtId="0" fontId="77" fillId="41" borderId="65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left" vertical="center" wrapText="1"/>
    </xf>
    <xf numFmtId="0" fontId="77" fillId="42" borderId="0" xfId="0" applyFont="1" applyFill="1" applyBorder="1" applyAlignment="1">
      <alignment horizontal="left" vertical="center" wrapText="1"/>
    </xf>
    <xf numFmtId="0" fontId="4" fillId="16" borderId="64" xfId="0" applyFont="1" applyFill="1" applyBorder="1" applyAlignment="1" applyProtection="1">
      <alignment horizontal="left" vertical="center" wrapText="1"/>
      <protection locked="0"/>
    </xf>
    <xf numFmtId="0" fontId="9" fillId="16" borderId="72" xfId="0" applyFont="1" applyFill="1" applyBorder="1" applyAlignment="1" applyProtection="1">
      <alignment horizontal="left" vertical="center" wrapText="1"/>
      <protection locked="0"/>
    </xf>
    <xf numFmtId="0" fontId="9" fillId="16" borderId="0" xfId="0" applyFont="1" applyFill="1" applyBorder="1" applyAlignment="1" applyProtection="1">
      <alignment horizontal="left" vertical="center" wrapText="1"/>
      <protection locked="0"/>
    </xf>
    <xf numFmtId="0" fontId="3" fillId="9" borderId="0" xfId="0" applyFont="1" applyFill="1" applyBorder="1" applyAlignment="1">
      <alignment horizontal="left" vertical="center" wrapText="1"/>
    </xf>
    <xf numFmtId="12" fontId="89" fillId="0" borderId="0" xfId="0" applyNumberFormat="1" applyFont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 wrapText="1"/>
    </xf>
    <xf numFmtId="0" fontId="77" fillId="39" borderId="0" xfId="0" applyFont="1" applyFill="1" applyBorder="1" applyAlignment="1">
      <alignment horizontal="left" vertical="center" wrapText="1"/>
    </xf>
    <xf numFmtId="49" fontId="79" fillId="36" borderId="0" xfId="0" applyNumberFormat="1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 wrapText="1"/>
    </xf>
    <xf numFmtId="0" fontId="77" fillId="45" borderId="0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9" fillId="11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77" fillId="43" borderId="0" xfId="0" applyFont="1" applyFill="1" applyBorder="1" applyAlignment="1">
      <alignment horizontal="left" vertical="center" wrapText="1"/>
    </xf>
    <xf numFmtId="0" fontId="4" fillId="13" borderId="0" xfId="0" applyFont="1" applyFill="1" applyBorder="1" applyAlignment="1">
      <alignment horizontal="left" vertical="center" wrapText="1"/>
    </xf>
    <xf numFmtId="0" fontId="77" fillId="44" borderId="0" xfId="0" applyFont="1" applyFill="1" applyBorder="1" applyAlignment="1">
      <alignment horizontal="left" vertical="center" wrapText="1"/>
    </xf>
    <xf numFmtId="0" fontId="9" fillId="13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left" vertical="center" wrapText="1"/>
    </xf>
    <xf numFmtId="0" fontId="72" fillId="35" borderId="0" xfId="0" applyFont="1" applyFill="1" applyBorder="1" applyAlignment="1">
      <alignment horizontal="left" vertical="center" wrapText="1"/>
    </xf>
    <xf numFmtId="0" fontId="72" fillId="11" borderId="0" xfId="0" applyFont="1" applyFill="1" applyBorder="1" applyAlignment="1">
      <alignment horizontal="left" vertical="center" wrapText="1"/>
    </xf>
    <xf numFmtId="0" fontId="72" fillId="13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/>
    </xf>
    <xf numFmtId="0" fontId="91" fillId="0" borderId="65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73" xfId="0" applyFont="1" applyBorder="1" applyAlignment="1">
      <alignment horizontal="center" vertical="center"/>
    </xf>
    <xf numFmtId="0" fontId="91" fillId="0" borderId="66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2" fillId="0" borderId="73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Border="1" applyAlignment="1">
      <alignment/>
    </xf>
    <xf numFmtId="0" fontId="91" fillId="0" borderId="74" xfId="0" applyFont="1" applyBorder="1" applyAlignment="1">
      <alignment horizontal="center" vertical="center"/>
    </xf>
    <xf numFmtId="0" fontId="91" fillId="0" borderId="67" xfId="0" applyFont="1" applyBorder="1" applyAlignment="1">
      <alignment horizontal="center" vertical="center"/>
    </xf>
    <xf numFmtId="0" fontId="92" fillId="0" borderId="67" xfId="0" applyFont="1" applyBorder="1" applyAlignment="1">
      <alignment/>
    </xf>
    <xf numFmtId="0" fontId="91" fillId="0" borderId="75" xfId="0" applyFont="1" applyBorder="1" applyAlignment="1">
      <alignment horizontal="center" vertical="center"/>
    </xf>
    <xf numFmtId="0" fontId="91" fillId="0" borderId="68" xfId="0" applyFont="1" applyBorder="1" applyAlignment="1">
      <alignment horizontal="center" vertical="center"/>
    </xf>
    <xf numFmtId="0" fontId="92" fillId="0" borderId="68" xfId="0" applyFont="1" applyBorder="1" applyAlignment="1">
      <alignment/>
    </xf>
    <xf numFmtId="0" fontId="92" fillId="0" borderId="76" xfId="0" applyFont="1" applyBorder="1" applyAlignment="1">
      <alignment horizontal="center" vertical="center"/>
    </xf>
    <xf numFmtId="0" fontId="91" fillId="0" borderId="69" xfId="0" applyFont="1" applyBorder="1" applyAlignment="1">
      <alignment horizontal="center" vertical="center"/>
    </xf>
    <xf numFmtId="0" fontId="91" fillId="0" borderId="76" xfId="0" applyFont="1" applyBorder="1" applyAlignment="1">
      <alignment horizontal="center" vertical="center"/>
    </xf>
    <xf numFmtId="0" fontId="92" fillId="0" borderId="69" xfId="0" applyFont="1" applyBorder="1" applyAlignment="1">
      <alignment/>
    </xf>
    <xf numFmtId="0" fontId="91" fillId="0" borderId="77" xfId="0" applyFont="1" applyBorder="1" applyAlignment="1">
      <alignment horizontal="center" vertical="center"/>
    </xf>
    <xf numFmtId="0" fontId="91" fillId="0" borderId="70" xfId="0" applyFont="1" applyBorder="1" applyAlignment="1">
      <alignment horizontal="center" vertical="center"/>
    </xf>
    <xf numFmtId="0" fontId="92" fillId="0" borderId="70" xfId="0" applyFont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Fill="1" applyBorder="1" applyAlignment="1">
      <alignment horizont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64" xfId="0" applyFont="1" applyBorder="1" applyAlignment="1">
      <alignment horizontal="center" vertical="center"/>
    </xf>
    <xf numFmtId="0" fontId="94" fillId="0" borderId="65" xfId="0" applyFont="1" applyBorder="1" applyAlignment="1">
      <alignment horizontal="center" vertical="center"/>
    </xf>
    <xf numFmtId="1" fontId="94" fillId="0" borderId="64" xfId="0" applyNumberFormat="1" applyFont="1" applyBorder="1" applyAlignment="1">
      <alignment horizontal="center" vertical="center"/>
    </xf>
    <xf numFmtId="1" fontId="94" fillId="0" borderId="0" xfId="0" applyNumberFormat="1" applyFont="1" applyBorder="1" applyAlignment="1">
      <alignment horizontal="center" vertical="center"/>
    </xf>
    <xf numFmtId="1" fontId="94" fillId="0" borderId="65" xfId="0" applyNumberFormat="1" applyFont="1" applyBorder="1" applyAlignment="1">
      <alignment horizontal="center" vertical="center"/>
    </xf>
    <xf numFmtId="49" fontId="94" fillId="0" borderId="64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vertical="center" wrapText="1"/>
    </xf>
    <xf numFmtId="49" fontId="94" fillId="0" borderId="0" xfId="0" applyNumberFormat="1" applyFont="1" applyBorder="1" applyAlignment="1">
      <alignment horizontal="center" vertical="center"/>
    </xf>
    <xf numFmtId="0" fontId="94" fillId="0" borderId="0" xfId="0" applyNumberFormat="1" applyFont="1" applyBorder="1" applyAlignment="1">
      <alignment horizontal="center" vertical="center"/>
    </xf>
    <xf numFmtId="0" fontId="94" fillId="0" borderId="73" xfId="0" applyNumberFormat="1" applyFont="1" applyBorder="1" applyAlignment="1">
      <alignment horizontal="center" vertical="center"/>
    </xf>
    <xf numFmtId="49" fontId="94" fillId="0" borderId="66" xfId="0" applyNumberFormat="1" applyFont="1" applyBorder="1" applyAlignment="1">
      <alignment horizontal="center" vertical="center"/>
    </xf>
    <xf numFmtId="0" fontId="94" fillId="0" borderId="73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4" fillId="0" borderId="66" xfId="0" applyFont="1" applyBorder="1" applyAlignment="1">
      <alignment horizontal="center" vertical="center"/>
    </xf>
    <xf numFmtId="0" fontId="85" fillId="0" borderId="73" xfId="0" applyFont="1" applyBorder="1" applyAlignment="1">
      <alignment/>
    </xf>
    <xf numFmtId="1" fontId="94" fillId="0" borderId="66" xfId="0" applyNumberFormat="1" applyFont="1" applyFill="1" applyBorder="1" applyAlignment="1">
      <alignment horizontal="center" vertical="center"/>
    </xf>
    <xf numFmtId="1" fontId="94" fillId="0" borderId="0" xfId="0" applyNumberFormat="1" applyFont="1" applyFill="1" applyAlignment="1">
      <alignment horizontal="center" vertical="center"/>
    </xf>
    <xf numFmtId="1" fontId="94" fillId="0" borderId="73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94" fillId="0" borderId="74" xfId="0" applyFont="1" applyBorder="1" applyAlignment="1">
      <alignment horizontal="center" vertical="center"/>
    </xf>
    <xf numFmtId="49" fontId="94" fillId="0" borderId="67" xfId="0" applyNumberFormat="1" applyFont="1" applyBorder="1" applyAlignment="1">
      <alignment horizontal="center" vertical="center"/>
    </xf>
    <xf numFmtId="0" fontId="85" fillId="0" borderId="67" xfId="0" applyFont="1" applyBorder="1" applyAlignment="1">
      <alignment/>
    </xf>
    <xf numFmtId="0" fontId="94" fillId="0" borderId="75" xfId="0" applyFont="1" applyBorder="1" applyAlignment="1">
      <alignment horizontal="center" vertical="center"/>
    </xf>
    <xf numFmtId="0" fontId="94" fillId="0" borderId="68" xfId="0" applyFont="1" applyBorder="1" applyAlignment="1">
      <alignment horizontal="center" vertical="center"/>
    </xf>
    <xf numFmtId="49" fontId="94" fillId="0" borderId="68" xfId="0" applyNumberFormat="1" applyFont="1" applyBorder="1" applyAlignment="1">
      <alignment horizontal="center" vertical="center"/>
    </xf>
    <xf numFmtId="0" fontId="94" fillId="0" borderId="0" xfId="0" applyNumberFormat="1" applyFont="1" applyAlignment="1">
      <alignment horizontal="center" vertical="center"/>
    </xf>
    <xf numFmtId="0" fontId="94" fillId="0" borderId="75" xfId="0" applyNumberFormat="1" applyFont="1" applyBorder="1" applyAlignment="1">
      <alignment horizontal="center" vertical="center"/>
    </xf>
    <xf numFmtId="0" fontId="94" fillId="0" borderId="68" xfId="0" applyFont="1" applyBorder="1" applyAlignment="1">
      <alignment horizontal="center" vertical="center"/>
    </xf>
    <xf numFmtId="0" fontId="85" fillId="0" borderId="76" xfId="0" applyFont="1" applyBorder="1" applyAlignment="1">
      <alignment/>
    </xf>
    <xf numFmtId="0" fontId="94" fillId="0" borderId="69" xfId="0" applyFont="1" applyBorder="1" applyAlignment="1">
      <alignment horizontal="center" vertical="center"/>
    </xf>
    <xf numFmtId="49" fontId="94" fillId="0" borderId="69" xfId="0" applyNumberFormat="1" applyFont="1" applyBorder="1" applyAlignment="1">
      <alignment horizontal="center" vertical="center"/>
    </xf>
    <xf numFmtId="0" fontId="85" fillId="0" borderId="76" xfId="0" applyNumberFormat="1" applyFont="1" applyBorder="1" applyAlignment="1">
      <alignment horizontal="center" vertical="center"/>
    </xf>
    <xf numFmtId="0" fontId="85" fillId="0" borderId="76" xfId="0" applyNumberFormat="1" applyFont="1" applyBorder="1" applyAlignment="1">
      <alignment/>
    </xf>
    <xf numFmtId="0" fontId="94" fillId="0" borderId="76" xfId="0" applyFont="1" applyBorder="1" applyAlignment="1">
      <alignment horizontal="center" vertical="center"/>
    </xf>
    <xf numFmtId="0" fontId="85" fillId="0" borderId="69" xfId="0" applyFont="1" applyBorder="1" applyAlignment="1">
      <alignment/>
    </xf>
    <xf numFmtId="0" fontId="94" fillId="0" borderId="77" xfId="0" applyFont="1" applyBorder="1" applyAlignment="1">
      <alignment horizontal="center" vertical="center"/>
    </xf>
    <xf numFmtId="1" fontId="94" fillId="0" borderId="70" xfId="0" applyNumberFormat="1" applyFont="1" applyBorder="1" applyAlignment="1">
      <alignment horizontal="center" vertical="center"/>
    </xf>
    <xf numFmtId="1" fontId="94" fillId="0" borderId="0" xfId="0" applyNumberFormat="1" applyFont="1" applyAlignment="1">
      <alignment horizontal="center" vertical="center"/>
    </xf>
    <xf numFmtId="1" fontId="94" fillId="0" borderId="77" xfId="0" applyNumberFormat="1" applyFont="1" applyBorder="1" applyAlignment="1">
      <alignment horizontal="center" vertical="center"/>
    </xf>
    <xf numFmtId="49" fontId="94" fillId="0" borderId="70" xfId="0" applyNumberFormat="1" applyFont="1" applyBorder="1" applyAlignment="1">
      <alignment horizontal="center" vertical="center"/>
    </xf>
    <xf numFmtId="0" fontId="85" fillId="0" borderId="70" xfId="0" applyFont="1" applyBorder="1" applyAlignment="1">
      <alignment/>
    </xf>
    <xf numFmtId="0" fontId="85" fillId="0" borderId="0" xfId="0" applyFont="1" applyAlignment="1">
      <alignment/>
    </xf>
    <xf numFmtId="0" fontId="70" fillId="16" borderId="64" xfId="0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>
      <alignment horizontal="center" vertical="center"/>
    </xf>
    <xf numFmtId="0" fontId="70" fillId="16" borderId="0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Border="1" applyAlignment="1">
      <alignment vertical="center" wrapText="1"/>
    </xf>
    <xf numFmtId="0" fontId="95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5"/>
  <sheetViews>
    <sheetView zoomScalePageLayoutView="0" workbookViewId="0" topLeftCell="A10">
      <selection activeCell="D29" sqref="D29"/>
    </sheetView>
  </sheetViews>
  <sheetFormatPr defaultColWidth="11.421875" defaultRowHeight="15"/>
  <cols>
    <col min="1" max="1" width="17.57421875" style="24" customWidth="1"/>
    <col min="2" max="2" width="17.57421875" style="5" customWidth="1"/>
    <col min="3" max="3" width="67.7109375" style="3" customWidth="1"/>
  </cols>
  <sheetData>
    <row r="2" spans="1:3" ht="15">
      <c r="A2" s="300" t="s">
        <v>112</v>
      </c>
      <c r="B2" s="7" t="s">
        <v>69</v>
      </c>
      <c r="C2" s="8" t="s">
        <v>0</v>
      </c>
    </row>
    <row r="3" spans="1:3" ht="15">
      <c r="A3" s="300"/>
      <c r="B3" s="7" t="s">
        <v>56</v>
      </c>
      <c r="C3" s="8" t="s">
        <v>1</v>
      </c>
    </row>
    <row r="4" spans="1:3" ht="15">
      <c r="A4" s="300"/>
      <c r="B4" s="7" t="s">
        <v>57</v>
      </c>
      <c r="C4" s="8" t="s">
        <v>2</v>
      </c>
    </row>
    <row r="5" spans="1:3" ht="15">
      <c r="A5" s="300"/>
      <c r="B5" s="7" t="s">
        <v>58</v>
      </c>
      <c r="C5" s="8" t="s">
        <v>3</v>
      </c>
    </row>
    <row r="6" spans="1:3" ht="15">
      <c r="A6" s="300"/>
      <c r="B6" s="7" t="s">
        <v>59</v>
      </c>
      <c r="C6" s="8" t="s">
        <v>4</v>
      </c>
    </row>
    <row r="7" spans="1:3" ht="15">
      <c r="A7" s="300"/>
      <c r="B7" s="7" t="s">
        <v>60</v>
      </c>
      <c r="C7" s="8" t="s">
        <v>5</v>
      </c>
    </row>
    <row r="8" spans="1:3" ht="15">
      <c r="A8" s="300"/>
      <c r="B8" s="7" t="s">
        <v>61</v>
      </c>
      <c r="C8" s="8" t="s">
        <v>6</v>
      </c>
    </row>
    <row r="9" spans="1:3" ht="15">
      <c r="A9" s="300"/>
      <c r="B9" s="7" t="s">
        <v>62</v>
      </c>
      <c r="C9" s="8" t="s">
        <v>7</v>
      </c>
    </row>
    <row r="10" spans="1:3" ht="15">
      <c r="A10" s="300"/>
      <c r="B10" s="7" t="s">
        <v>63</v>
      </c>
      <c r="C10" s="8" t="s">
        <v>8</v>
      </c>
    </row>
    <row r="11" spans="1:3" ht="15">
      <c r="A11" s="300"/>
      <c r="B11" s="7" t="s">
        <v>64</v>
      </c>
      <c r="C11" s="8" t="s">
        <v>9</v>
      </c>
    </row>
    <row r="12" spans="1:3" ht="15">
      <c r="A12" s="300"/>
      <c r="B12" s="7" t="s">
        <v>65</v>
      </c>
      <c r="C12" s="8" t="s">
        <v>10</v>
      </c>
    </row>
    <row r="13" spans="1:3" ht="15">
      <c r="A13" s="300"/>
      <c r="B13" s="7" t="s">
        <v>66</v>
      </c>
      <c r="C13" s="8" t="s">
        <v>11</v>
      </c>
    </row>
    <row r="14" spans="1:3" ht="15">
      <c r="A14" s="300"/>
      <c r="B14" s="7" t="s">
        <v>67</v>
      </c>
      <c r="C14" s="9" t="s">
        <v>12</v>
      </c>
    </row>
    <row r="15" spans="1:3" ht="15">
      <c r="A15" s="300"/>
      <c r="B15" s="10" t="s">
        <v>68</v>
      </c>
      <c r="C15" s="11" t="s">
        <v>13</v>
      </c>
    </row>
    <row r="16" ht="15">
      <c r="C16" s="1"/>
    </row>
    <row r="17" spans="1:3" ht="15">
      <c r="A17" s="301" t="s">
        <v>117</v>
      </c>
      <c r="B17" s="14" t="s">
        <v>70</v>
      </c>
      <c r="C17" s="15" t="s">
        <v>14</v>
      </c>
    </row>
    <row r="18" spans="1:3" ht="15">
      <c r="A18" s="301"/>
      <c r="B18" s="14" t="s">
        <v>71</v>
      </c>
      <c r="C18" s="15" t="s">
        <v>15</v>
      </c>
    </row>
    <row r="19" spans="1:3" ht="15">
      <c r="A19" s="301"/>
      <c r="B19" s="14" t="s">
        <v>72</v>
      </c>
      <c r="C19" s="15" t="s">
        <v>16</v>
      </c>
    </row>
    <row r="20" spans="1:3" ht="15">
      <c r="A20" s="301"/>
      <c r="B20" s="14" t="s">
        <v>73</v>
      </c>
      <c r="C20" s="15" t="s">
        <v>17</v>
      </c>
    </row>
    <row r="21" spans="1:3" ht="15">
      <c r="A21" s="301"/>
      <c r="B21" s="14" t="s">
        <v>74</v>
      </c>
      <c r="C21" s="15" t="s">
        <v>18</v>
      </c>
    </row>
    <row r="22" spans="1:3" ht="15">
      <c r="A22" s="301"/>
      <c r="B22" s="14" t="s">
        <v>75</v>
      </c>
      <c r="C22" s="15" t="s">
        <v>19</v>
      </c>
    </row>
    <row r="23" spans="1:3" ht="15">
      <c r="A23" s="301"/>
      <c r="B23" s="14" t="s">
        <v>76</v>
      </c>
      <c r="C23" s="15" t="s">
        <v>20</v>
      </c>
    </row>
    <row r="24" spans="1:3" ht="15">
      <c r="A24" s="301"/>
      <c r="B24" s="14" t="s">
        <v>77</v>
      </c>
      <c r="C24" s="15" t="s">
        <v>21</v>
      </c>
    </row>
    <row r="25" spans="1:3" ht="15">
      <c r="A25" s="301"/>
      <c r="B25" s="14" t="s">
        <v>78</v>
      </c>
      <c r="C25" s="15" t="s">
        <v>22</v>
      </c>
    </row>
    <row r="26" spans="1:3" ht="15">
      <c r="A26" s="301"/>
      <c r="B26" s="12" t="s">
        <v>79</v>
      </c>
      <c r="C26" s="13" t="s">
        <v>23</v>
      </c>
    </row>
    <row r="27" spans="1:3" ht="15">
      <c r="A27" s="301"/>
      <c r="B27" s="14" t="s">
        <v>80</v>
      </c>
      <c r="C27" s="15" t="s">
        <v>24</v>
      </c>
    </row>
    <row r="28" spans="1:3" ht="15">
      <c r="A28" s="301"/>
      <c r="B28" s="14" t="s">
        <v>81</v>
      </c>
      <c r="C28" s="15" t="s">
        <v>25</v>
      </c>
    </row>
    <row r="29" spans="1:3" ht="15">
      <c r="A29" s="301"/>
      <c r="B29" s="14" t="s">
        <v>82</v>
      </c>
      <c r="C29" s="15" t="s">
        <v>26</v>
      </c>
    </row>
    <row r="30" spans="1:3" ht="15">
      <c r="A30" s="301"/>
      <c r="B30" s="14" t="s">
        <v>83</v>
      </c>
      <c r="C30" s="15" t="s">
        <v>27</v>
      </c>
    </row>
    <row r="31" spans="1:3" ht="15">
      <c r="A31" s="301"/>
      <c r="B31" s="14" t="s">
        <v>84</v>
      </c>
      <c r="C31" s="15" t="s">
        <v>28</v>
      </c>
    </row>
    <row r="32" spans="1:3" ht="15">
      <c r="A32" s="301"/>
      <c r="B32" s="14" t="s">
        <v>85</v>
      </c>
      <c r="C32" s="15" t="s">
        <v>29</v>
      </c>
    </row>
    <row r="33" spans="1:3" ht="15">
      <c r="A33" s="301"/>
      <c r="B33" s="12" t="s">
        <v>86</v>
      </c>
      <c r="C33" s="13" t="s">
        <v>30</v>
      </c>
    </row>
    <row r="34" spans="1:3" ht="15">
      <c r="A34" s="301"/>
      <c r="B34" s="12" t="s">
        <v>87</v>
      </c>
      <c r="C34" s="13" t="s">
        <v>31</v>
      </c>
    </row>
    <row r="36" spans="1:3" ht="15">
      <c r="A36" s="302" t="s">
        <v>113</v>
      </c>
      <c r="B36" s="16" t="s">
        <v>88</v>
      </c>
      <c r="C36" s="17" t="s">
        <v>32</v>
      </c>
    </row>
    <row r="37" spans="1:3" ht="15">
      <c r="A37" s="302"/>
      <c r="B37" s="16" t="s">
        <v>89</v>
      </c>
      <c r="C37" s="17" t="s">
        <v>33</v>
      </c>
    </row>
    <row r="38" ht="15">
      <c r="C38" s="4"/>
    </row>
    <row r="39" spans="1:3" ht="15">
      <c r="A39" s="303" t="s">
        <v>116</v>
      </c>
      <c r="B39" s="18" t="s">
        <v>90</v>
      </c>
      <c r="C39" s="19" t="s">
        <v>34</v>
      </c>
    </row>
    <row r="40" spans="1:3" ht="15">
      <c r="A40" s="303"/>
      <c r="B40" s="18" t="s">
        <v>91</v>
      </c>
      <c r="C40" s="19" t="s">
        <v>35</v>
      </c>
    </row>
    <row r="41" spans="1:3" ht="15">
      <c r="A41" s="303"/>
      <c r="B41" s="18" t="s">
        <v>92</v>
      </c>
      <c r="C41" s="19" t="s">
        <v>36</v>
      </c>
    </row>
    <row r="42" spans="1:3" ht="15">
      <c r="A42" s="303"/>
      <c r="B42" s="18" t="s">
        <v>93</v>
      </c>
      <c r="C42" s="19" t="s">
        <v>37</v>
      </c>
    </row>
    <row r="43" spans="1:3" ht="15">
      <c r="A43" s="303"/>
      <c r="B43" s="18" t="s">
        <v>94</v>
      </c>
      <c r="C43" s="19" t="s">
        <v>38</v>
      </c>
    </row>
    <row r="44" spans="1:3" ht="15">
      <c r="A44" s="303"/>
      <c r="B44" s="18" t="s">
        <v>95</v>
      </c>
      <c r="C44" s="19" t="s">
        <v>39</v>
      </c>
    </row>
    <row r="45" spans="1:3" ht="15">
      <c r="A45" s="303"/>
      <c r="B45" s="18" t="s">
        <v>96</v>
      </c>
      <c r="C45" s="19" t="s">
        <v>40</v>
      </c>
    </row>
    <row r="46" spans="1:3" s="2" customFormat="1" ht="15">
      <c r="A46" s="25"/>
      <c r="B46" s="6"/>
      <c r="C46" s="1"/>
    </row>
    <row r="47" spans="1:3" ht="15">
      <c r="A47" s="304" t="s">
        <v>114</v>
      </c>
      <c r="B47" s="20" t="s">
        <v>97</v>
      </c>
      <c r="C47" s="21" t="s">
        <v>41</v>
      </c>
    </row>
    <row r="48" spans="1:3" ht="15">
      <c r="A48" s="304"/>
      <c r="B48" s="20" t="s">
        <v>98</v>
      </c>
      <c r="C48" s="21" t="s">
        <v>42</v>
      </c>
    </row>
    <row r="49" spans="1:3" ht="15">
      <c r="A49" s="304"/>
      <c r="B49" s="20" t="s">
        <v>99</v>
      </c>
      <c r="C49" s="21" t="s">
        <v>43</v>
      </c>
    </row>
    <row r="50" spans="1:3" ht="15">
      <c r="A50" s="304"/>
      <c r="B50" s="20" t="s">
        <v>100</v>
      </c>
      <c r="C50" s="21" t="s">
        <v>44</v>
      </c>
    </row>
    <row r="51" spans="1:3" ht="15">
      <c r="A51" s="304"/>
      <c r="B51" s="20" t="s">
        <v>101</v>
      </c>
      <c r="C51" s="21" t="s">
        <v>45</v>
      </c>
    </row>
    <row r="52" spans="1:3" ht="15">
      <c r="A52" s="304"/>
      <c r="B52" s="20" t="s">
        <v>102</v>
      </c>
      <c r="C52" s="21" t="s">
        <v>46</v>
      </c>
    </row>
    <row r="53" spans="1:3" ht="15">
      <c r="A53" s="304"/>
      <c r="B53" s="20" t="s">
        <v>103</v>
      </c>
      <c r="C53" s="21" t="s">
        <v>47</v>
      </c>
    </row>
    <row r="54" spans="1:3" ht="15">
      <c r="A54" s="304"/>
      <c r="B54" s="20" t="s">
        <v>104</v>
      </c>
      <c r="C54" s="21" t="s">
        <v>48</v>
      </c>
    </row>
    <row r="55" spans="1:3" ht="15">
      <c r="A55" s="304"/>
      <c r="B55" s="20" t="s">
        <v>105</v>
      </c>
      <c r="C55" s="21" t="s">
        <v>49</v>
      </c>
    </row>
    <row r="56" ht="15">
      <c r="C56" s="4"/>
    </row>
    <row r="57" spans="1:3" ht="15">
      <c r="A57" s="299" t="s">
        <v>115</v>
      </c>
      <c r="B57" s="22" t="s">
        <v>106</v>
      </c>
      <c r="C57" s="23" t="s">
        <v>50</v>
      </c>
    </row>
    <row r="58" spans="1:3" ht="15">
      <c r="A58" s="299"/>
      <c r="B58" s="22" t="s">
        <v>107</v>
      </c>
      <c r="C58" s="23" t="s">
        <v>51</v>
      </c>
    </row>
    <row r="59" spans="1:3" ht="15">
      <c r="A59" s="299"/>
      <c r="B59" s="22" t="s">
        <v>108</v>
      </c>
      <c r="C59" s="23" t="s">
        <v>52</v>
      </c>
    </row>
    <row r="60" spans="1:3" ht="15">
      <c r="A60" s="299"/>
      <c r="B60" s="22" t="s">
        <v>109</v>
      </c>
      <c r="C60" s="23" t="s">
        <v>53</v>
      </c>
    </row>
    <row r="61" spans="1:3" ht="15">
      <c r="A61" s="299"/>
      <c r="B61" s="22" t="s">
        <v>110</v>
      </c>
      <c r="C61" s="23" t="s">
        <v>54</v>
      </c>
    </row>
    <row r="62" spans="1:3" ht="15">
      <c r="A62" s="299"/>
      <c r="B62" s="22" t="s">
        <v>111</v>
      </c>
      <c r="C62" s="23" t="s">
        <v>55</v>
      </c>
    </row>
    <row r="63" ht="15">
      <c r="C63" s="4"/>
    </row>
    <row r="64" ht="15">
      <c r="C64" s="4"/>
    </row>
    <row r="65" ht="15">
      <c r="C65" s="4"/>
    </row>
  </sheetData>
  <sheetProtection/>
  <mergeCells count="6">
    <mergeCell ref="A57:A62"/>
    <mergeCell ref="A2:A15"/>
    <mergeCell ref="A17:A34"/>
    <mergeCell ref="A36:A37"/>
    <mergeCell ref="A39:A45"/>
    <mergeCell ref="A47:A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28">
      <selection activeCell="E57" sqref="E57"/>
    </sheetView>
  </sheetViews>
  <sheetFormatPr defaultColWidth="11.421875" defaultRowHeight="15"/>
  <cols>
    <col min="1" max="1" width="17.57421875" style="27" customWidth="1"/>
    <col min="2" max="2" width="5.140625" style="36" bestFit="1" customWidth="1"/>
    <col min="3" max="3" width="65.7109375" style="50" bestFit="1" customWidth="1"/>
    <col min="4" max="16384" width="11.421875" style="30" customWidth="1"/>
  </cols>
  <sheetData>
    <row r="2" spans="1:3" ht="14.25">
      <c r="A2" s="306" t="s">
        <v>112</v>
      </c>
      <c r="B2" s="33" t="s">
        <v>69</v>
      </c>
      <c r="C2" s="34" t="s">
        <v>0</v>
      </c>
    </row>
    <row r="3" spans="1:3" ht="14.25">
      <c r="A3" s="306"/>
      <c r="B3" s="33" t="s">
        <v>56</v>
      </c>
      <c r="C3" s="34" t="s">
        <v>1</v>
      </c>
    </row>
    <row r="4" spans="1:3" ht="14.25">
      <c r="A4" s="306"/>
      <c r="B4" s="33" t="s">
        <v>57</v>
      </c>
      <c r="C4" s="34" t="s">
        <v>2</v>
      </c>
    </row>
    <row r="5" spans="1:3" ht="14.25">
      <c r="A5" s="306"/>
      <c r="B5" s="33" t="s">
        <v>58</v>
      </c>
      <c r="C5" s="34" t="s">
        <v>3</v>
      </c>
    </row>
    <row r="6" spans="1:3" ht="14.25">
      <c r="A6" s="306"/>
      <c r="B6" s="33" t="s">
        <v>59</v>
      </c>
      <c r="C6" s="34" t="s">
        <v>4</v>
      </c>
    </row>
    <row r="7" spans="1:3" ht="14.25">
      <c r="A7" s="306"/>
      <c r="B7" s="33" t="s">
        <v>60</v>
      </c>
      <c r="C7" s="34" t="s">
        <v>5</v>
      </c>
    </row>
    <row r="8" spans="1:3" ht="14.25">
      <c r="A8" s="306"/>
      <c r="B8" s="33" t="s">
        <v>61</v>
      </c>
      <c r="C8" s="34" t="s">
        <v>6</v>
      </c>
    </row>
    <row r="9" spans="1:3" ht="14.25" customHeight="1">
      <c r="A9" s="306"/>
      <c r="B9" s="33" t="s">
        <v>62</v>
      </c>
      <c r="C9" s="34" t="s">
        <v>7</v>
      </c>
    </row>
    <row r="10" spans="1:3" ht="14.25">
      <c r="A10" s="306"/>
      <c r="B10" s="33" t="s">
        <v>63</v>
      </c>
      <c r="C10" s="34" t="s">
        <v>8</v>
      </c>
    </row>
    <row r="11" spans="1:3" ht="14.25" customHeight="1">
      <c r="A11" s="306"/>
      <c r="B11" s="33" t="s">
        <v>64</v>
      </c>
      <c r="C11" s="34" t="s">
        <v>9</v>
      </c>
    </row>
    <row r="12" spans="1:3" ht="14.25">
      <c r="A12" s="306"/>
      <c r="B12" s="33" t="s">
        <v>65</v>
      </c>
      <c r="C12" s="34" t="s">
        <v>10</v>
      </c>
    </row>
    <row r="13" spans="1:3" ht="14.25">
      <c r="A13" s="306"/>
      <c r="B13" s="33" t="s">
        <v>66</v>
      </c>
      <c r="C13" s="34" t="s">
        <v>11</v>
      </c>
    </row>
    <row r="14" spans="1:3" ht="14.25">
      <c r="A14" s="306"/>
      <c r="B14" s="33" t="s">
        <v>67</v>
      </c>
      <c r="C14" s="35" t="s">
        <v>12</v>
      </c>
    </row>
    <row r="15" spans="1:3" ht="14.25">
      <c r="A15" s="306"/>
      <c r="B15" s="33" t="s">
        <v>68</v>
      </c>
      <c r="C15" s="35" t="s">
        <v>13</v>
      </c>
    </row>
    <row r="16" ht="9" customHeight="1">
      <c r="C16" s="37"/>
    </row>
    <row r="17" spans="1:3" ht="14.25">
      <c r="A17" s="307" t="s">
        <v>118</v>
      </c>
      <c r="B17" s="38" t="s">
        <v>70</v>
      </c>
      <c r="C17" s="39" t="s">
        <v>14</v>
      </c>
    </row>
    <row r="18" spans="1:3" ht="14.25">
      <c r="A18" s="307"/>
      <c r="B18" s="38" t="s">
        <v>71</v>
      </c>
      <c r="C18" s="39" t="s">
        <v>15</v>
      </c>
    </row>
    <row r="19" spans="1:3" ht="14.25">
      <c r="A19" s="307"/>
      <c r="B19" s="38" t="s">
        <v>72</v>
      </c>
      <c r="C19" s="39" t="s">
        <v>16</v>
      </c>
    </row>
    <row r="20" spans="1:3" ht="14.25">
      <c r="A20" s="307"/>
      <c r="B20" s="38" t="s">
        <v>73</v>
      </c>
      <c r="C20" s="39" t="s">
        <v>17</v>
      </c>
    </row>
    <row r="21" spans="1:6" ht="14.25">
      <c r="A21" s="307"/>
      <c r="B21" s="38" t="s">
        <v>74</v>
      </c>
      <c r="C21" s="39" t="s">
        <v>18</v>
      </c>
      <c r="F21" s="30" t="s">
        <v>130</v>
      </c>
    </row>
    <row r="22" spans="1:3" ht="14.25">
      <c r="A22" s="307"/>
      <c r="B22" s="38" t="s">
        <v>75</v>
      </c>
      <c r="C22" s="39" t="s">
        <v>19</v>
      </c>
    </row>
    <row r="23" spans="1:3" ht="14.25">
      <c r="A23" s="307"/>
      <c r="B23" s="38" t="s">
        <v>76</v>
      </c>
      <c r="C23" s="39" t="s">
        <v>20</v>
      </c>
    </row>
    <row r="24" spans="1:3" ht="14.25">
      <c r="A24" s="307"/>
      <c r="B24" s="38" t="s">
        <v>77</v>
      </c>
      <c r="C24" s="39" t="s">
        <v>21</v>
      </c>
    </row>
    <row r="25" spans="1:3" ht="14.25">
      <c r="A25" s="307"/>
      <c r="B25" s="38" t="s">
        <v>78</v>
      </c>
      <c r="C25" s="39" t="s">
        <v>22</v>
      </c>
    </row>
    <row r="26" spans="1:3" ht="14.25">
      <c r="A26" s="307"/>
      <c r="B26" s="38" t="s">
        <v>79</v>
      </c>
      <c r="C26" s="39" t="s">
        <v>23</v>
      </c>
    </row>
    <row r="27" spans="1:3" ht="14.25">
      <c r="A27" s="307"/>
      <c r="B27" s="38" t="s">
        <v>80</v>
      </c>
      <c r="C27" s="39" t="s">
        <v>24</v>
      </c>
    </row>
    <row r="28" spans="1:3" ht="14.25">
      <c r="A28" s="307"/>
      <c r="B28" s="38" t="s">
        <v>81</v>
      </c>
      <c r="C28" s="39" t="s">
        <v>25</v>
      </c>
    </row>
    <row r="29" spans="1:3" ht="14.25">
      <c r="A29" s="307"/>
      <c r="B29" s="38" t="s">
        <v>82</v>
      </c>
      <c r="C29" s="39" t="s">
        <v>26</v>
      </c>
    </row>
    <row r="30" spans="1:3" ht="14.25">
      <c r="A30" s="307"/>
      <c r="B30" s="38" t="s">
        <v>83</v>
      </c>
      <c r="C30" s="39" t="s">
        <v>27</v>
      </c>
    </row>
    <row r="31" spans="1:3" ht="14.25">
      <c r="A31" s="307"/>
      <c r="B31" s="38" t="s">
        <v>84</v>
      </c>
      <c r="C31" s="39" t="s">
        <v>28</v>
      </c>
    </row>
    <row r="32" spans="1:3" ht="14.25">
      <c r="A32" s="307"/>
      <c r="B32" s="38" t="s">
        <v>85</v>
      </c>
      <c r="C32" s="39" t="s">
        <v>29</v>
      </c>
    </row>
    <row r="33" spans="1:3" ht="14.25">
      <c r="A33" s="307"/>
      <c r="B33" s="38" t="s">
        <v>86</v>
      </c>
      <c r="C33" s="39" t="s">
        <v>30</v>
      </c>
    </row>
    <row r="34" spans="1:3" ht="14.25">
      <c r="A34" s="307"/>
      <c r="B34" s="38" t="s">
        <v>87</v>
      </c>
      <c r="C34" s="39" t="s">
        <v>31</v>
      </c>
    </row>
    <row r="35" ht="9" customHeight="1"/>
    <row r="36" spans="1:3" ht="14.25">
      <c r="A36" s="308" t="s">
        <v>113</v>
      </c>
      <c r="B36" s="40" t="s">
        <v>88</v>
      </c>
      <c r="C36" s="41" t="s">
        <v>32</v>
      </c>
    </row>
    <row r="37" spans="1:3" ht="14.25">
      <c r="A37" s="308"/>
      <c r="B37" s="40" t="s">
        <v>89</v>
      </c>
      <c r="C37" s="41" t="s">
        <v>33</v>
      </c>
    </row>
    <row r="38" ht="9" customHeight="1">
      <c r="C38" s="42"/>
    </row>
    <row r="39" spans="1:3" ht="14.25">
      <c r="A39" s="309" t="s">
        <v>116</v>
      </c>
      <c r="B39" s="43" t="s">
        <v>90</v>
      </c>
      <c r="C39" s="44" t="s">
        <v>34</v>
      </c>
    </row>
    <row r="40" spans="1:3" ht="14.25">
      <c r="A40" s="309"/>
      <c r="B40" s="43" t="s">
        <v>91</v>
      </c>
      <c r="C40" s="44" t="s">
        <v>35</v>
      </c>
    </row>
    <row r="41" spans="1:3" ht="14.25">
      <c r="A41" s="309"/>
      <c r="B41" s="43" t="s">
        <v>92</v>
      </c>
      <c r="C41" s="44" t="s">
        <v>36</v>
      </c>
    </row>
    <row r="42" spans="1:3" ht="14.25">
      <c r="A42" s="309"/>
      <c r="B42" s="43" t="s">
        <v>93</v>
      </c>
      <c r="C42" s="44" t="s">
        <v>37</v>
      </c>
    </row>
    <row r="43" spans="1:3" ht="14.25">
      <c r="A43" s="309"/>
      <c r="B43" s="43" t="s">
        <v>94</v>
      </c>
      <c r="C43" s="44" t="s">
        <v>38</v>
      </c>
    </row>
    <row r="44" spans="1:3" ht="14.25">
      <c r="A44" s="309"/>
      <c r="B44" s="43" t="s">
        <v>95</v>
      </c>
      <c r="C44" s="44" t="s">
        <v>39</v>
      </c>
    </row>
    <row r="45" spans="1:3" ht="14.25">
      <c r="A45" s="309"/>
      <c r="B45" s="43" t="s">
        <v>96</v>
      </c>
      <c r="C45" s="44" t="s">
        <v>40</v>
      </c>
    </row>
    <row r="46" spans="1:3" s="31" customFormat="1" ht="9" customHeight="1">
      <c r="A46" s="29"/>
      <c r="B46" s="45"/>
      <c r="C46" s="37"/>
    </row>
    <row r="47" spans="1:3" ht="14.25">
      <c r="A47" s="310" t="s">
        <v>114</v>
      </c>
      <c r="B47" s="46" t="s">
        <v>97</v>
      </c>
      <c r="C47" s="47" t="s">
        <v>41</v>
      </c>
    </row>
    <row r="48" spans="1:3" ht="14.25">
      <c r="A48" s="310"/>
      <c r="B48" s="46" t="s">
        <v>98</v>
      </c>
      <c r="C48" s="47" t="s">
        <v>42</v>
      </c>
    </row>
    <row r="49" spans="1:3" ht="14.25">
      <c r="A49" s="310"/>
      <c r="B49" s="46" t="s">
        <v>99</v>
      </c>
      <c r="C49" s="47" t="s">
        <v>43</v>
      </c>
    </row>
    <row r="50" spans="1:3" ht="14.25">
      <c r="A50" s="310"/>
      <c r="B50" s="46" t="s">
        <v>100</v>
      </c>
      <c r="C50" s="47" t="s">
        <v>44</v>
      </c>
    </row>
    <row r="51" spans="1:3" ht="14.25">
      <c r="A51" s="310"/>
      <c r="B51" s="46" t="s">
        <v>101</v>
      </c>
      <c r="C51" s="47" t="s">
        <v>45</v>
      </c>
    </row>
    <row r="52" spans="1:3" ht="14.25">
      <c r="A52" s="310"/>
      <c r="B52" s="46" t="s">
        <v>102</v>
      </c>
      <c r="C52" s="47" t="s">
        <v>46</v>
      </c>
    </row>
    <row r="53" spans="1:3" ht="14.25">
      <c r="A53" s="310"/>
      <c r="B53" s="46" t="s">
        <v>103</v>
      </c>
      <c r="C53" s="47" t="s">
        <v>47</v>
      </c>
    </row>
    <row r="54" spans="1:3" ht="14.25">
      <c r="A54" s="310"/>
      <c r="B54" s="46" t="s">
        <v>104</v>
      </c>
      <c r="C54" s="47" t="s">
        <v>48</v>
      </c>
    </row>
    <row r="55" spans="1:3" ht="14.25">
      <c r="A55" s="310"/>
      <c r="B55" s="46" t="s">
        <v>105</v>
      </c>
      <c r="C55" s="47" t="s">
        <v>49</v>
      </c>
    </row>
    <row r="56" ht="9" customHeight="1">
      <c r="C56" s="42"/>
    </row>
    <row r="57" spans="1:3" ht="14.25">
      <c r="A57" s="305" t="s">
        <v>115</v>
      </c>
      <c r="B57" s="48" t="s">
        <v>106</v>
      </c>
      <c r="C57" s="49" t="s">
        <v>50</v>
      </c>
    </row>
    <row r="58" spans="1:3" ht="14.25">
      <c r="A58" s="305"/>
      <c r="B58" s="48" t="s">
        <v>107</v>
      </c>
      <c r="C58" s="49" t="s">
        <v>51</v>
      </c>
    </row>
    <row r="59" spans="1:3" ht="14.25">
      <c r="A59" s="305"/>
      <c r="B59" s="48" t="s">
        <v>108</v>
      </c>
      <c r="C59" s="49" t="s">
        <v>52</v>
      </c>
    </row>
    <row r="60" spans="1:3" ht="14.25">
      <c r="A60" s="305"/>
      <c r="B60" s="48" t="s">
        <v>109</v>
      </c>
      <c r="C60" s="49" t="s">
        <v>53</v>
      </c>
    </row>
    <row r="61" spans="1:3" ht="14.25">
      <c r="A61" s="305"/>
      <c r="B61" s="48" t="s">
        <v>110</v>
      </c>
      <c r="C61" s="49" t="s">
        <v>54</v>
      </c>
    </row>
    <row r="62" spans="1:3" ht="14.25">
      <c r="A62" s="305"/>
      <c r="B62" s="48" t="s">
        <v>111</v>
      </c>
      <c r="C62" s="49" t="s">
        <v>55</v>
      </c>
    </row>
    <row r="63" ht="14.25">
      <c r="C63" s="42"/>
    </row>
    <row r="64" ht="14.25">
      <c r="C64" s="42"/>
    </row>
    <row r="65" ht="14.25">
      <c r="C65" s="42"/>
    </row>
  </sheetData>
  <sheetProtection/>
  <mergeCells count="6">
    <mergeCell ref="A57:A62"/>
    <mergeCell ref="A2:A15"/>
    <mergeCell ref="A17:A34"/>
    <mergeCell ref="A36:A37"/>
    <mergeCell ref="A39:A45"/>
    <mergeCell ref="A47:A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6"/>
  <sheetViews>
    <sheetView showGridLines="0"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17.57421875" style="27" customWidth="1"/>
    <col min="2" max="2" width="5.140625" style="36" bestFit="1" customWidth="1"/>
    <col min="3" max="3" width="68.140625" style="50" bestFit="1" customWidth="1"/>
    <col min="4" max="16384" width="11.421875" style="30" customWidth="1"/>
  </cols>
  <sheetData>
    <row r="2" ht="15" thickBot="1"/>
    <row r="3" spans="1:3" ht="14.25">
      <c r="A3" s="314" t="s">
        <v>112</v>
      </c>
      <c r="B3" s="54" t="s">
        <v>69</v>
      </c>
      <c r="C3" s="55" t="s">
        <v>0</v>
      </c>
    </row>
    <row r="4" spans="1:3" ht="14.25">
      <c r="A4" s="315"/>
      <c r="B4" s="56" t="s">
        <v>56</v>
      </c>
      <c r="C4" s="57" t="s">
        <v>1</v>
      </c>
    </row>
    <row r="5" spans="1:3" ht="14.25">
      <c r="A5" s="315"/>
      <c r="B5" s="56" t="s">
        <v>57</v>
      </c>
      <c r="C5" s="57" t="s">
        <v>2</v>
      </c>
    </row>
    <row r="6" spans="1:3" ht="14.25">
      <c r="A6" s="315"/>
      <c r="B6" s="56" t="s">
        <v>58</v>
      </c>
      <c r="C6" s="57" t="s">
        <v>3</v>
      </c>
    </row>
    <row r="7" spans="1:3" ht="14.25">
      <c r="A7" s="315"/>
      <c r="B7" s="56" t="s">
        <v>59</v>
      </c>
      <c r="C7" s="57" t="s">
        <v>4</v>
      </c>
    </row>
    <row r="8" spans="1:3" ht="14.25">
      <c r="A8" s="315"/>
      <c r="B8" s="56" t="s">
        <v>60</v>
      </c>
      <c r="C8" s="57" t="s">
        <v>5</v>
      </c>
    </row>
    <row r="9" spans="1:3" ht="14.25">
      <c r="A9" s="315"/>
      <c r="B9" s="56" t="s">
        <v>61</v>
      </c>
      <c r="C9" s="57" t="s">
        <v>6</v>
      </c>
    </row>
    <row r="10" spans="1:3" ht="14.25" customHeight="1">
      <c r="A10" s="315"/>
      <c r="B10" s="56" t="s">
        <v>62</v>
      </c>
      <c r="C10" s="57" t="s">
        <v>7</v>
      </c>
    </row>
    <row r="11" spans="1:3" ht="14.25">
      <c r="A11" s="315"/>
      <c r="B11" s="56" t="s">
        <v>63</v>
      </c>
      <c r="C11" s="57" t="s">
        <v>416</v>
      </c>
    </row>
    <row r="12" spans="1:3" ht="14.25" customHeight="1">
      <c r="A12" s="315"/>
      <c r="B12" s="56" t="s">
        <v>64</v>
      </c>
      <c r="C12" s="57" t="s">
        <v>9</v>
      </c>
    </row>
    <row r="13" spans="1:3" ht="14.25">
      <c r="A13" s="315"/>
      <c r="B13" s="56" t="s">
        <v>65</v>
      </c>
      <c r="C13" s="57" t="s">
        <v>10</v>
      </c>
    </row>
    <row r="14" spans="1:3" ht="14.25">
      <c r="A14" s="315"/>
      <c r="B14" s="56" t="s">
        <v>66</v>
      </c>
      <c r="C14" s="57" t="s">
        <v>11</v>
      </c>
    </row>
    <row r="15" spans="1:3" ht="14.25">
      <c r="A15" s="315"/>
      <c r="B15" s="56" t="s">
        <v>67</v>
      </c>
      <c r="C15" s="58" t="s">
        <v>12</v>
      </c>
    </row>
    <row r="16" spans="1:3" ht="15" thickBot="1">
      <c r="A16" s="316"/>
      <c r="B16" s="138" t="s">
        <v>68</v>
      </c>
      <c r="C16" s="139" t="s">
        <v>13</v>
      </c>
    </row>
    <row r="17" spans="1:3" s="32" customFormat="1" ht="9" customHeight="1" thickBot="1">
      <c r="A17" s="153"/>
      <c r="B17" s="154"/>
      <c r="C17" s="37"/>
    </row>
    <row r="18" spans="1:3" ht="14.25">
      <c r="A18" s="317" t="s">
        <v>118</v>
      </c>
      <c r="B18" s="51" t="s">
        <v>70</v>
      </c>
      <c r="C18" s="59" t="s">
        <v>14</v>
      </c>
    </row>
    <row r="19" spans="1:3" ht="14.25">
      <c r="A19" s="318"/>
      <c r="B19" s="52" t="s">
        <v>71</v>
      </c>
      <c r="C19" s="60" t="s">
        <v>15</v>
      </c>
    </row>
    <row r="20" spans="1:3" ht="14.25">
      <c r="A20" s="318"/>
      <c r="B20" s="52" t="s">
        <v>72</v>
      </c>
      <c r="C20" s="60" t="s">
        <v>16</v>
      </c>
    </row>
    <row r="21" spans="1:3" ht="14.25">
      <c r="A21" s="318"/>
      <c r="B21" s="52" t="s">
        <v>73</v>
      </c>
      <c r="C21" s="60" t="s">
        <v>17</v>
      </c>
    </row>
    <row r="22" spans="1:4" ht="14.25">
      <c r="A22" s="318"/>
      <c r="B22" s="52" t="s">
        <v>74</v>
      </c>
      <c r="C22" s="60" t="s">
        <v>18</v>
      </c>
      <c r="D22" s="30" t="s">
        <v>130</v>
      </c>
    </row>
    <row r="23" spans="1:3" ht="14.25">
      <c r="A23" s="318"/>
      <c r="B23" s="52" t="s">
        <v>75</v>
      </c>
      <c r="C23" s="60" t="s">
        <v>19</v>
      </c>
    </row>
    <row r="24" spans="1:3" ht="14.25">
      <c r="A24" s="318"/>
      <c r="B24" s="52" t="s">
        <v>76</v>
      </c>
      <c r="C24" s="60" t="s">
        <v>20</v>
      </c>
    </row>
    <row r="25" spans="1:3" ht="14.25">
      <c r="A25" s="318"/>
      <c r="B25" s="52" t="s">
        <v>77</v>
      </c>
      <c r="C25" s="60" t="s">
        <v>21</v>
      </c>
    </row>
    <row r="26" spans="1:3" ht="14.25">
      <c r="A26" s="318"/>
      <c r="B26" s="52" t="s">
        <v>78</v>
      </c>
      <c r="C26" s="60" t="s">
        <v>22</v>
      </c>
    </row>
    <row r="27" spans="1:3" ht="14.25">
      <c r="A27" s="318"/>
      <c r="B27" s="52" t="s">
        <v>79</v>
      </c>
      <c r="C27" s="60" t="s">
        <v>23</v>
      </c>
    </row>
    <row r="28" spans="1:3" ht="14.25">
      <c r="A28" s="318"/>
      <c r="B28" s="52" t="s">
        <v>80</v>
      </c>
      <c r="C28" s="60" t="s">
        <v>24</v>
      </c>
    </row>
    <row r="29" spans="1:3" ht="14.25">
      <c r="A29" s="318"/>
      <c r="B29" s="52" t="s">
        <v>81</v>
      </c>
      <c r="C29" s="60" t="s">
        <v>25</v>
      </c>
    </row>
    <row r="30" spans="1:3" ht="14.25">
      <c r="A30" s="318"/>
      <c r="B30" s="52" t="s">
        <v>82</v>
      </c>
      <c r="C30" s="60" t="s">
        <v>26</v>
      </c>
    </row>
    <row r="31" spans="1:3" ht="14.25">
      <c r="A31" s="318"/>
      <c r="B31" s="52" t="s">
        <v>83</v>
      </c>
      <c r="C31" s="60" t="s">
        <v>27</v>
      </c>
    </row>
    <row r="32" spans="1:3" ht="14.25">
      <c r="A32" s="318"/>
      <c r="B32" s="52" t="s">
        <v>84</v>
      </c>
      <c r="C32" s="60" t="s">
        <v>28</v>
      </c>
    </row>
    <row r="33" spans="1:3" ht="14.25">
      <c r="A33" s="318"/>
      <c r="B33" s="52" t="s">
        <v>85</v>
      </c>
      <c r="C33" s="60" t="s">
        <v>29</v>
      </c>
    </row>
    <row r="34" spans="1:3" ht="14.25">
      <c r="A34" s="318"/>
      <c r="B34" s="52" t="s">
        <v>86</v>
      </c>
      <c r="C34" s="60" t="s">
        <v>30</v>
      </c>
    </row>
    <row r="35" spans="1:3" ht="15" thickBot="1">
      <c r="A35" s="319"/>
      <c r="B35" s="53" t="s">
        <v>87</v>
      </c>
      <c r="C35" s="61" t="s">
        <v>31</v>
      </c>
    </row>
    <row r="36" spans="1:3" s="32" customFormat="1" ht="9" customHeight="1" thickBot="1">
      <c r="A36" s="153"/>
      <c r="B36" s="154"/>
      <c r="C36" s="50"/>
    </row>
    <row r="37" spans="1:3" ht="14.25">
      <c r="A37" s="320" t="s">
        <v>113</v>
      </c>
      <c r="B37" s="136" t="s">
        <v>88</v>
      </c>
      <c r="C37" s="137" t="s">
        <v>32</v>
      </c>
    </row>
    <row r="38" spans="1:3" ht="15" thickBot="1">
      <c r="A38" s="321"/>
      <c r="B38" s="64" t="s">
        <v>89</v>
      </c>
      <c r="C38" s="65" t="s">
        <v>33</v>
      </c>
    </row>
    <row r="39" spans="1:3" s="32" customFormat="1" ht="9" customHeight="1" thickBot="1">
      <c r="A39" s="153"/>
      <c r="B39" s="154"/>
      <c r="C39" s="42"/>
    </row>
    <row r="40" spans="1:3" ht="14.25">
      <c r="A40" s="322" t="s">
        <v>116</v>
      </c>
      <c r="B40" s="133" t="s">
        <v>90</v>
      </c>
      <c r="C40" s="91" t="s">
        <v>34</v>
      </c>
    </row>
    <row r="41" spans="1:3" ht="14.25">
      <c r="A41" s="323"/>
      <c r="B41" s="134" t="s">
        <v>91</v>
      </c>
      <c r="C41" s="93" t="s">
        <v>35</v>
      </c>
    </row>
    <row r="42" spans="1:3" ht="14.25">
      <c r="A42" s="323"/>
      <c r="B42" s="134" t="s">
        <v>92</v>
      </c>
      <c r="C42" s="93" t="s">
        <v>36</v>
      </c>
    </row>
    <row r="43" spans="1:3" ht="14.25">
      <c r="A43" s="323"/>
      <c r="B43" s="134" t="s">
        <v>93</v>
      </c>
      <c r="C43" s="93" t="s">
        <v>37</v>
      </c>
    </row>
    <row r="44" spans="1:3" ht="14.25">
      <c r="A44" s="323"/>
      <c r="B44" s="134" t="s">
        <v>94</v>
      </c>
      <c r="C44" s="93" t="s">
        <v>38</v>
      </c>
    </row>
    <row r="45" spans="1:3" ht="14.25">
      <c r="A45" s="323"/>
      <c r="B45" s="134" t="s">
        <v>95</v>
      </c>
      <c r="C45" s="93" t="s">
        <v>39</v>
      </c>
    </row>
    <row r="46" spans="1:3" ht="15" thickBot="1">
      <c r="A46" s="324"/>
      <c r="B46" s="135" t="s">
        <v>96</v>
      </c>
      <c r="C46" s="95" t="s">
        <v>40</v>
      </c>
    </row>
    <row r="47" spans="1:3" s="149" customFormat="1" ht="9" customHeight="1" thickBot="1">
      <c r="A47" s="155"/>
      <c r="B47" s="156"/>
      <c r="C47" s="37"/>
    </row>
    <row r="48" spans="1:3" ht="14.25">
      <c r="A48" s="325" t="s">
        <v>114</v>
      </c>
      <c r="B48" s="130" t="s">
        <v>97</v>
      </c>
      <c r="C48" s="97" t="s">
        <v>41</v>
      </c>
    </row>
    <row r="49" spans="1:3" ht="14.25">
      <c r="A49" s="326"/>
      <c r="B49" s="131" t="s">
        <v>98</v>
      </c>
      <c r="C49" s="99" t="s">
        <v>42</v>
      </c>
    </row>
    <row r="50" spans="1:3" ht="14.25">
      <c r="A50" s="326"/>
      <c r="B50" s="131" t="s">
        <v>99</v>
      </c>
      <c r="C50" s="99" t="s">
        <v>43</v>
      </c>
    </row>
    <row r="51" spans="1:3" ht="14.25">
      <c r="A51" s="326"/>
      <c r="B51" s="131" t="s">
        <v>100</v>
      </c>
      <c r="C51" s="99" t="s">
        <v>44</v>
      </c>
    </row>
    <row r="52" spans="1:3" ht="14.25">
      <c r="A52" s="326"/>
      <c r="B52" s="131" t="s">
        <v>101</v>
      </c>
      <c r="C52" s="99" t="s">
        <v>45</v>
      </c>
    </row>
    <row r="53" spans="1:3" ht="14.25">
      <c r="A53" s="326"/>
      <c r="B53" s="131" t="s">
        <v>102</v>
      </c>
      <c r="C53" s="99" t="s">
        <v>46</v>
      </c>
    </row>
    <row r="54" spans="1:3" ht="14.25">
      <c r="A54" s="326"/>
      <c r="B54" s="131" t="s">
        <v>103</v>
      </c>
      <c r="C54" s="99" t="s">
        <v>47</v>
      </c>
    </row>
    <row r="55" spans="1:3" ht="14.25">
      <c r="A55" s="326"/>
      <c r="B55" s="131" t="s">
        <v>104</v>
      </c>
      <c r="C55" s="99" t="s">
        <v>48</v>
      </c>
    </row>
    <row r="56" spans="1:3" ht="15" thickBot="1">
      <c r="A56" s="327"/>
      <c r="B56" s="132" t="s">
        <v>105</v>
      </c>
      <c r="C56" s="101" t="s">
        <v>49</v>
      </c>
    </row>
    <row r="57" spans="1:3" s="32" customFormat="1" ht="9" customHeight="1" thickBot="1">
      <c r="A57" s="153"/>
      <c r="B57" s="154"/>
      <c r="C57" s="42"/>
    </row>
    <row r="58" spans="1:3" ht="14.25">
      <c r="A58" s="311" t="s">
        <v>419</v>
      </c>
      <c r="B58" s="102" t="s">
        <v>106</v>
      </c>
      <c r="C58" s="103" t="s">
        <v>50</v>
      </c>
    </row>
    <row r="59" spans="1:3" ht="14.25">
      <c r="A59" s="312"/>
      <c r="B59" s="104" t="s">
        <v>107</v>
      </c>
      <c r="C59" s="105" t="s">
        <v>51</v>
      </c>
    </row>
    <row r="60" spans="1:3" ht="14.25">
      <c r="A60" s="312"/>
      <c r="B60" s="104" t="s">
        <v>108</v>
      </c>
      <c r="C60" s="105" t="s">
        <v>52</v>
      </c>
    </row>
    <row r="61" spans="1:3" ht="14.25">
      <c r="A61" s="312"/>
      <c r="B61" s="104" t="s">
        <v>109</v>
      </c>
      <c r="C61" s="105" t="s">
        <v>53</v>
      </c>
    </row>
    <row r="62" spans="1:3" ht="14.25">
      <c r="A62" s="312"/>
      <c r="B62" s="104" t="s">
        <v>110</v>
      </c>
      <c r="C62" s="105" t="s">
        <v>54</v>
      </c>
    </row>
    <row r="63" spans="1:3" ht="15" thickBot="1">
      <c r="A63" s="313"/>
      <c r="B63" s="106" t="s">
        <v>111</v>
      </c>
      <c r="C63" s="107" t="s">
        <v>55</v>
      </c>
    </row>
    <row r="64" ht="14.25">
      <c r="C64" s="42"/>
    </row>
    <row r="65" ht="14.25">
      <c r="C65" s="42"/>
    </row>
    <row r="66" ht="14.25">
      <c r="C66" s="42"/>
    </row>
  </sheetData>
  <sheetProtection/>
  <mergeCells count="6">
    <mergeCell ref="A58:A63"/>
    <mergeCell ref="A3:A16"/>
    <mergeCell ref="A18:A35"/>
    <mergeCell ref="A37:A38"/>
    <mergeCell ref="A40:A46"/>
    <mergeCell ref="A48:A5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zoomScale="70" zoomScaleNormal="70" zoomScalePageLayoutView="0" workbookViewId="0" topLeftCell="A1">
      <selection activeCell="F8" sqref="F8"/>
    </sheetView>
  </sheetViews>
  <sheetFormatPr defaultColWidth="11.421875" defaultRowHeight="15"/>
  <cols>
    <col min="1" max="1" width="17.57421875" style="27" customWidth="1"/>
    <col min="2" max="2" width="5.140625" style="36" bestFit="1" customWidth="1"/>
    <col min="3" max="3" width="65.7109375" style="50" bestFit="1" customWidth="1"/>
    <col min="4" max="16384" width="11.421875" style="30" customWidth="1"/>
  </cols>
  <sheetData>
    <row r="1" ht="15" thickBot="1"/>
    <row r="2" spans="1:3" ht="14.25">
      <c r="A2" s="314" t="s">
        <v>112</v>
      </c>
      <c r="B2" s="54" t="s">
        <v>69</v>
      </c>
      <c r="C2" s="55" t="s">
        <v>0</v>
      </c>
    </row>
    <row r="3" spans="1:3" ht="14.25">
      <c r="A3" s="315"/>
      <c r="B3" s="56" t="s">
        <v>56</v>
      </c>
      <c r="C3" s="57" t="s">
        <v>1</v>
      </c>
    </row>
    <row r="4" spans="1:3" ht="14.25">
      <c r="A4" s="315"/>
      <c r="B4" s="56" t="s">
        <v>57</v>
      </c>
      <c r="C4" s="57" t="s">
        <v>2</v>
      </c>
    </row>
    <row r="5" spans="1:3" ht="14.25">
      <c r="A5" s="315"/>
      <c r="B5" s="56" t="s">
        <v>58</v>
      </c>
      <c r="C5" s="57" t="s">
        <v>3</v>
      </c>
    </row>
    <row r="6" spans="1:3" ht="14.25">
      <c r="A6" s="315"/>
      <c r="B6" s="56" t="s">
        <v>59</v>
      </c>
      <c r="C6" s="57" t="s">
        <v>4</v>
      </c>
    </row>
    <row r="7" spans="1:3" ht="14.25">
      <c r="A7" s="315"/>
      <c r="B7" s="56" t="s">
        <v>63</v>
      </c>
      <c r="C7" s="57" t="s">
        <v>8</v>
      </c>
    </row>
    <row r="8" spans="1:3" ht="14.25" customHeight="1">
      <c r="A8" s="315"/>
      <c r="B8" s="56" t="s">
        <v>64</v>
      </c>
      <c r="C8" s="57" t="s">
        <v>9</v>
      </c>
    </row>
    <row r="9" spans="1:3" ht="14.25">
      <c r="A9" s="315"/>
      <c r="B9" s="56" t="s">
        <v>65</v>
      </c>
      <c r="C9" s="57" t="s">
        <v>10</v>
      </c>
    </row>
    <row r="10" spans="1:3" ht="14.25">
      <c r="A10" s="315"/>
      <c r="B10" s="56" t="s">
        <v>66</v>
      </c>
      <c r="C10" s="57" t="s">
        <v>11</v>
      </c>
    </row>
    <row r="11" spans="1:3" ht="15" thickBot="1">
      <c r="A11" s="316"/>
      <c r="B11" s="138" t="s">
        <v>67</v>
      </c>
      <c r="C11" s="139" t="s">
        <v>12</v>
      </c>
    </row>
    <row r="12" ht="9" customHeight="1" thickBot="1">
      <c r="C12" s="37"/>
    </row>
    <row r="13" spans="1:3" ht="14.25">
      <c r="A13" s="317" t="s">
        <v>118</v>
      </c>
      <c r="B13" s="51" t="s">
        <v>70</v>
      </c>
      <c r="C13" s="59" t="s">
        <v>14</v>
      </c>
    </row>
    <row r="14" spans="1:3" ht="14.25">
      <c r="A14" s="318"/>
      <c r="B14" s="52" t="s">
        <v>72</v>
      </c>
      <c r="C14" s="60" t="s">
        <v>16</v>
      </c>
    </row>
    <row r="15" spans="1:3" ht="14.25">
      <c r="A15" s="318"/>
      <c r="B15" s="52" t="s">
        <v>73</v>
      </c>
      <c r="C15" s="60" t="s">
        <v>17</v>
      </c>
    </row>
    <row r="16" spans="1:3" ht="14.25">
      <c r="A16" s="318"/>
      <c r="B16" s="52" t="s">
        <v>75</v>
      </c>
      <c r="C16" s="60" t="s">
        <v>19</v>
      </c>
    </row>
    <row r="17" spans="1:3" ht="14.25">
      <c r="A17" s="318"/>
      <c r="B17" s="52" t="s">
        <v>76</v>
      </c>
      <c r="C17" s="60" t="s">
        <v>20</v>
      </c>
    </row>
    <row r="18" spans="1:3" ht="14.25">
      <c r="A18" s="318"/>
      <c r="B18" s="52" t="s">
        <v>77</v>
      </c>
      <c r="C18" s="60" t="s">
        <v>21</v>
      </c>
    </row>
    <row r="19" spans="1:3" ht="14.25">
      <c r="A19" s="318"/>
      <c r="B19" s="52" t="s">
        <v>79</v>
      </c>
      <c r="C19" s="60" t="s">
        <v>23</v>
      </c>
    </row>
    <row r="20" spans="1:3" ht="14.25">
      <c r="A20" s="318"/>
      <c r="B20" s="52" t="s">
        <v>80</v>
      </c>
      <c r="C20" s="60" t="s">
        <v>24</v>
      </c>
    </row>
    <row r="21" spans="1:3" ht="14.25">
      <c r="A21" s="318"/>
      <c r="B21" s="52" t="s">
        <v>84</v>
      </c>
      <c r="C21" s="60" t="s">
        <v>28</v>
      </c>
    </row>
    <row r="22" spans="1:3" ht="14.25">
      <c r="A22" s="318"/>
      <c r="B22" s="52" t="s">
        <v>85</v>
      </c>
      <c r="C22" s="60" t="s">
        <v>29</v>
      </c>
    </row>
    <row r="23" spans="1:3" ht="14.25">
      <c r="A23" s="318"/>
      <c r="B23" s="52" t="s">
        <v>86</v>
      </c>
      <c r="C23" s="60" t="s">
        <v>30</v>
      </c>
    </row>
    <row r="24" spans="1:3" ht="15" thickBot="1">
      <c r="A24" s="319"/>
      <c r="B24" s="53" t="s">
        <v>87</v>
      </c>
      <c r="C24" s="61" t="s">
        <v>31</v>
      </c>
    </row>
    <row r="25" ht="9" customHeight="1" thickBot="1"/>
    <row r="26" spans="1:3" ht="29.25" thickBot="1">
      <c r="A26" s="142" t="s">
        <v>113</v>
      </c>
      <c r="B26" s="140" t="s">
        <v>88</v>
      </c>
      <c r="C26" s="141" t="s">
        <v>32</v>
      </c>
    </row>
    <row r="27" ht="9" customHeight="1" thickBot="1">
      <c r="C27" s="42"/>
    </row>
    <row r="28" spans="1:3" ht="14.25">
      <c r="A28" s="322" t="s">
        <v>116</v>
      </c>
      <c r="B28" s="133" t="s">
        <v>95</v>
      </c>
      <c r="C28" s="91" t="s">
        <v>39</v>
      </c>
    </row>
    <row r="29" spans="1:3" ht="15" thickBot="1">
      <c r="A29" s="324"/>
      <c r="B29" s="135" t="s">
        <v>96</v>
      </c>
      <c r="C29" s="95" t="s">
        <v>40</v>
      </c>
    </row>
    <row r="30" spans="1:3" s="31" customFormat="1" ht="9" customHeight="1" thickBot="1">
      <c r="A30" s="29"/>
      <c r="B30" s="45"/>
      <c r="C30" s="37"/>
    </row>
    <row r="31" spans="1:3" ht="14.25">
      <c r="A31" s="325" t="s">
        <v>114</v>
      </c>
      <c r="B31" s="130" t="s">
        <v>97</v>
      </c>
      <c r="C31" s="97" t="s">
        <v>41</v>
      </c>
    </row>
    <row r="32" spans="1:3" ht="14.25">
      <c r="A32" s="326"/>
      <c r="B32" s="131" t="s">
        <v>101</v>
      </c>
      <c r="C32" s="99" t="s">
        <v>45</v>
      </c>
    </row>
    <row r="33" spans="1:3" ht="15" thickBot="1">
      <c r="A33" s="327"/>
      <c r="B33" s="132" t="s">
        <v>104</v>
      </c>
      <c r="C33" s="101" t="s">
        <v>48</v>
      </c>
    </row>
    <row r="34" spans="1:4" ht="9" customHeight="1" thickBot="1">
      <c r="A34" s="143"/>
      <c r="B34" s="144"/>
      <c r="C34" s="145"/>
      <c r="D34" s="32"/>
    </row>
    <row r="35" spans="1:3" ht="14.25">
      <c r="A35" s="311" t="s">
        <v>115</v>
      </c>
      <c r="B35" s="146" t="s">
        <v>106</v>
      </c>
      <c r="C35" s="103" t="s">
        <v>50</v>
      </c>
    </row>
    <row r="36" spans="1:3" ht="15" thickBot="1">
      <c r="A36" s="313"/>
      <c r="B36" s="147" t="s">
        <v>108</v>
      </c>
      <c r="C36" s="107" t="s">
        <v>52</v>
      </c>
    </row>
    <row r="37" ht="14.25">
      <c r="C37" s="42"/>
    </row>
    <row r="38" ht="14.25">
      <c r="C38" s="42"/>
    </row>
    <row r="39" ht="14.25">
      <c r="C39" s="42"/>
    </row>
  </sheetData>
  <sheetProtection/>
  <mergeCells count="5">
    <mergeCell ref="A2:A11"/>
    <mergeCell ref="A13:A24"/>
    <mergeCell ref="A28:A29"/>
    <mergeCell ref="A31:A33"/>
    <mergeCell ref="A35:A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="55" zoomScaleNormal="55" zoomScalePageLayoutView="0" workbookViewId="0" topLeftCell="A1">
      <selection activeCell="I28" sqref="I28"/>
    </sheetView>
  </sheetViews>
  <sheetFormatPr defaultColWidth="11.421875" defaultRowHeight="15"/>
  <cols>
    <col min="1" max="1" width="17.57421875" style="27" customWidth="1"/>
    <col min="2" max="2" width="5.140625" style="36" bestFit="1" customWidth="1"/>
    <col min="3" max="3" width="65.7109375" style="50" bestFit="1" customWidth="1"/>
    <col min="4" max="4" width="1.7109375" style="162" customWidth="1"/>
    <col min="5" max="5" width="14.7109375" style="30" customWidth="1"/>
    <col min="6" max="6" width="1.7109375" style="167" customWidth="1"/>
    <col min="7" max="7" width="0.9921875" style="149" customWidth="1"/>
    <col min="8" max="8" width="1.7109375" style="170" customWidth="1"/>
    <col min="9" max="9" width="14.7109375" style="30" customWidth="1"/>
    <col min="10" max="10" width="1.7109375" style="178" customWidth="1"/>
    <col min="11" max="16384" width="11.421875" style="30" customWidth="1"/>
  </cols>
  <sheetData>
    <row r="1" spans="1:10" s="31" customFormat="1" ht="15" thickBot="1">
      <c r="A1" s="29"/>
      <c r="B1" s="45"/>
      <c r="C1" s="150"/>
      <c r="D1" s="150"/>
      <c r="F1" s="149"/>
      <c r="G1" s="149"/>
      <c r="H1" s="149"/>
      <c r="J1" s="149"/>
    </row>
    <row r="2" spans="4:13" ht="41.25" customHeight="1" thickBot="1">
      <c r="D2" s="328" t="s">
        <v>135</v>
      </c>
      <c r="E2" s="329"/>
      <c r="F2" s="329"/>
      <c r="G2" s="183"/>
      <c r="H2" s="330" t="s">
        <v>134</v>
      </c>
      <c r="I2" s="330"/>
      <c r="J2" s="331"/>
      <c r="L2" s="32"/>
      <c r="M2" s="32"/>
    </row>
    <row r="3" spans="1:10" ht="14.25">
      <c r="A3" s="314" t="s">
        <v>112</v>
      </c>
      <c r="B3" s="54" t="s">
        <v>69</v>
      </c>
      <c r="C3" s="55" t="s">
        <v>0</v>
      </c>
      <c r="D3" s="189"/>
      <c r="E3" s="190"/>
      <c r="F3" s="169"/>
      <c r="G3" s="159"/>
      <c r="H3" s="172"/>
      <c r="I3" s="191"/>
      <c r="J3" s="175"/>
    </row>
    <row r="4" spans="1:10" ht="14.25">
      <c r="A4" s="315"/>
      <c r="B4" s="56" t="s">
        <v>56</v>
      </c>
      <c r="C4" s="57" t="s">
        <v>1</v>
      </c>
      <c r="D4" s="192"/>
      <c r="E4" s="185"/>
      <c r="I4" s="184"/>
      <c r="J4" s="173"/>
    </row>
    <row r="5" spans="1:10" ht="14.25">
      <c r="A5" s="315"/>
      <c r="B5" s="56" t="s">
        <v>57</v>
      </c>
      <c r="C5" s="57" t="s">
        <v>2</v>
      </c>
      <c r="D5" s="192"/>
      <c r="E5" s="185"/>
      <c r="I5" s="184"/>
      <c r="J5" s="173"/>
    </row>
    <row r="6" spans="1:10" ht="14.25">
      <c r="A6" s="315"/>
      <c r="B6" s="56" t="s">
        <v>58</v>
      </c>
      <c r="C6" s="57" t="s">
        <v>3</v>
      </c>
      <c r="D6" s="192"/>
      <c r="E6" s="185"/>
      <c r="I6" s="184"/>
      <c r="J6" s="173"/>
    </row>
    <row r="7" spans="1:10" ht="14.25">
      <c r="A7" s="315"/>
      <c r="B7" s="56" t="s">
        <v>59</v>
      </c>
      <c r="C7" s="57" t="s">
        <v>4</v>
      </c>
      <c r="D7" s="192"/>
      <c r="E7" s="185"/>
      <c r="I7" s="184"/>
      <c r="J7" s="173"/>
    </row>
    <row r="8" spans="1:10" ht="14.25">
      <c r="A8" s="315"/>
      <c r="B8" s="56" t="s">
        <v>60</v>
      </c>
      <c r="C8" s="57" t="s">
        <v>5</v>
      </c>
      <c r="D8" s="192"/>
      <c r="E8" s="185"/>
      <c r="I8" s="170"/>
      <c r="J8" s="173"/>
    </row>
    <row r="9" spans="1:10" ht="14.25">
      <c r="A9" s="315"/>
      <c r="B9" s="56" t="s">
        <v>61</v>
      </c>
      <c r="C9" s="57" t="s">
        <v>6</v>
      </c>
      <c r="D9" s="192"/>
      <c r="E9" s="185"/>
      <c r="I9" s="170"/>
      <c r="J9" s="173"/>
    </row>
    <row r="10" spans="1:10" ht="14.25" customHeight="1">
      <c r="A10" s="315"/>
      <c r="B10" s="56" t="s">
        <v>62</v>
      </c>
      <c r="C10" s="57" t="s">
        <v>7</v>
      </c>
      <c r="D10" s="192"/>
      <c r="E10" s="185"/>
      <c r="I10" s="170"/>
      <c r="J10" s="173"/>
    </row>
    <row r="11" spans="1:10" ht="14.25">
      <c r="A11" s="315"/>
      <c r="B11" s="56" t="s">
        <v>63</v>
      </c>
      <c r="C11" s="57" t="s">
        <v>8</v>
      </c>
      <c r="D11" s="192"/>
      <c r="E11" s="185"/>
      <c r="I11" s="184"/>
      <c r="J11" s="173"/>
    </row>
    <row r="12" spans="1:10" ht="14.25" customHeight="1">
      <c r="A12" s="315"/>
      <c r="B12" s="56" t="s">
        <v>64</v>
      </c>
      <c r="C12" s="57" t="s">
        <v>9</v>
      </c>
      <c r="D12" s="192"/>
      <c r="E12" s="185"/>
      <c r="I12" s="184"/>
      <c r="J12" s="173"/>
    </row>
    <row r="13" spans="1:10" ht="14.25">
      <c r="A13" s="315"/>
      <c r="B13" s="56" t="s">
        <v>65</v>
      </c>
      <c r="C13" s="57" t="s">
        <v>10</v>
      </c>
      <c r="D13" s="192"/>
      <c r="E13" s="185"/>
      <c r="I13" s="184"/>
      <c r="J13" s="173"/>
    </row>
    <row r="14" spans="1:10" ht="14.25">
      <c r="A14" s="315"/>
      <c r="B14" s="56" t="s">
        <v>66</v>
      </c>
      <c r="C14" s="57" t="s">
        <v>11</v>
      </c>
      <c r="D14" s="192"/>
      <c r="E14" s="185"/>
      <c r="I14" s="184"/>
      <c r="J14" s="173"/>
    </row>
    <row r="15" spans="1:10" ht="14.25">
      <c r="A15" s="315"/>
      <c r="B15" s="56" t="s">
        <v>67</v>
      </c>
      <c r="C15" s="58" t="s">
        <v>12</v>
      </c>
      <c r="D15" s="193"/>
      <c r="E15" s="185"/>
      <c r="I15" s="184"/>
      <c r="J15" s="173"/>
    </row>
    <row r="16" spans="1:10" ht="15" thickBot="1">
      <c r="A16" s="315"/>
      <c r="B16" s="56" t="s">
        <v>68</v>
      </c>
      <c r="C16" s="58" t="s">
        <v>13</v>
      </c>
      <c r="D16" s="194"/>
      <c r="E16" s="195"/>
      <c r="F16" s="168"/>
      <c r="G16" s="161"/>
      <c r="H16" s="171"/>
      <c r="I16" s="171"/>
      <c r="J16" s="174"/>
    </row>
    <row r="17" spans="1:10" ht="14.25">
      <c r="A17" s="317" t="s">
        <v>118</v>
      </c>
      <c r="B17" s="51" t="s">
        <v>70</v>
      </c>
      <c r="C17" s="59" t="s">
        <v>14</v>
      </c>
      <c r="D17" s="189"/>
      <c r="E17" s="190"/>
      <c r="F17" s="169"/>
      <c r="G17" s="159"/>
      <c r="H17" s="172"/>
      <c r="I17" s="191"/>
      <c r="J17" s="175"/>
    </row>
    <row r="18" spans="1:10" ht="14.25">
      <c r="A18" s="318"/>
      <c r="B18" s="52" t="s">
        <v>71</v>
      </c>
      <c r="C18" s="60" t="s">
        <v>15</v>
      </c>
      <c r="D18" s="192"/>
      <c r="E18" s="185"/>
      <c r="I18" s="186"/>
      <c r="J18" s="173"/>
    </row>
    <row r="19" spans="1:10" ht="14.25">
      <c r="A19" s="318"/>
      <c r="B19" s="52" t="s">
        <v>72</v>
      </c>
      <c r="C19" s="60" t="s">
        <v>16</v>
      </c>
      <c r="D19" s="192"/>
      <c r="E19" s="185"/>
      <c r="I19" s="184"/>
      <c r="J19" s="173"/>
    </row>
    <row r="20" spans="1:10" ht="14.25">
      <c r="A20" s="318"/>
      <c r="B20" s="52" t="s">
        <v>73</v>
      </c>
      <c r="C20" s="60" t="s">
        <v>17</v>
      </c>
      <c r="D20" s="192"/>
      <c r="E20" s="185"/>
      <c r="I20" s="184"/>
      <c r="J20" s="173"/>
    </row>
    <row r="21" spans="1:10" ht="14.25">
      <c r="A21" s="318"/>
      <c r="B21" s="52" t="s">
        <v>74</v>
      </c>
      <c r="C21" s="60" t="s">
        <v>18</v>
      </c>
      <c r="D21" s="192"/>
      <c r="E21" s="185"/>
      <c r="I21" s="186"/>
      <c r="J21" s="173"/>
    </row>
    <row r="22" spans="1:10" ht="14.25">
      <c r="A22" s="318"/>
      <c r="B22" s="52" t="s">
        <v>75</v>
      </c>
      <c r="C22" s="60" t="s">
        <v>19</v>
      </c>
      <c r="D22" s="192"/>
      <c r="E22" s="185"/>
      <c r="I22" s="184"/>
      <c r="J22" s="173"/>
    </row>
    <row r="23" spans="1:10" ht="14.25">
      <c r="A23" s="318"/>
      <c r="B23" s="52" t="s">
        <v>76</v>
      </c>
      <c r="C23" s="60" t="s">
        <v>20</v>
      </c>
      <c r="D23" s="192"/>
      <c r="E23" s="185"/>
      <c r="I23" s="184"/>
      <c r="J23" s="173"/>
    </row>
    <row r="24" spans="1:10" ht="14.25">
      <c r="A24" s="318"/>
      <c r="B24" s="52" t="s">
        <v>77</v>
      </c>
      <c r="C24" s="60" t="s">
        <v>21</v>
      </c>
      <c r="D24" s="192"/>
      <c r="E24" s="185"/>
      <c r="I24" s="184"/>
      <c r="J24" s="173"/>
    </row>
    <row r="25" spans="1:10" ht="14.25">
      <c r="A25" s="318"/>
      <c r="B25" s="52" t="s">
        <v>78</v>
      </c>
      <c r="C25" s="60" t="s">
        <v>22</v>
      </c>
      <c r="D25" s="192"/>
      <c r="E25" s="185"/>
      <c r="I25" s="186"/>
      <c r="J25" s="173"/>
    </row>
    <row r="26" spans="1:10" ht="14.25">
      <c r="A26" s="318"/>
      <c r="B26" s="52" t="s">
        <v>79</v>
      </c>
      <c r="C26" s="60" t="s">
        <v>23</v>
      </c>
      <c r="D26" s="192"/>
      <c r="E26" s="185"/>
      <c r="I26" s="184"/>
      <c r="J26" s="173"/>
    </row>
    <row r="27" spans="1:10" ht="14.25">
      <c r="A27" s="318"/>
      <c r="B27" s="52" t="s">
        <v>80</v>
      </c>
      <c r="C27" s="60" t="s">
        <v>24</v>
      </c>
      <c r="D27" s="192"/>
      <c r="E27" s="185"/>
      <c r="I27" s="184"/>
      <c r="J27" s="173"/>
    </row>
    <row r="28" spans="1:10" ht="14.25">
      <c r="A28" s="318"/>
      <c r="B28" s="52" t="s">
        <v>81</v>
      </c>
      <c r="C28" s="60" t="s">
        <v>25</v>
      </c>
      <c r="D28" s="192"/>
      <c r="E28" s="185"/>
      <c r="I28" s="186"/>
      <c r="J28" s="173"/>
    </row>
    <row r="29" spans="1:10" ht="14.25">
      <c r="A29" s="318"/>
      <c r="B29" s="52" t="s">
        <v>82</v>
      </c>
      <c r="C29" s="60" t="s">
        <v>26</v>
      </c>
      <c r="D29" s="192"/>
      <c r="E29" s="185"/>
      <c r="I29" s="186"/>
      <c r="J29" s="173"/>
    </row>
    <row r="30" spans="1:10" ht="14.25">
      <c r="A30" s="318"/>
      <c r="B30" s="52" t="s">
        <v>83</v>
      </c>
      <c r="C30" s="60" t="s">
        <v>27</v>
      </c>
      <c r="D30" s="192"/>
      <c r="E30" s="185"/>
      <c r="I30" s="186"/>
      <c r="J30" s="173"/>
    </row>
    <row r="31" spans="1:10" ht="14.25">
      <c r="A31" s="318"/>
      <c r="B31" s="52" t="s">
        <v>84</v>
      </c>
      <c r="C31" s="60" t="s">
        <v>28</v>
      </c>
      <c r="D31" s="192"/>
      <c r="E31" s="185"/>
      <c r="I31" s="184"/>
      <c r="J31" s="173"/>
    </row>
    <row r="32" spans="1:10" ht="14.25">
      <c r="A32" s="318"/>
      <c r="B32" s="52" t="s">
        <v>85</v>
      </c>
      <c r="C32" s="60" t="s">
        <v>29</v>
      </c>
      <c r="D32" s="192"/>
      <c r="E32" s="185"/>
      <c r="I32" s="184"/>
      <c r="J32" s="173"/>
    </row>
    <row r="33" spans="1:10" ht="14.25">
      <c r="A33" s="318"/>
      <c r="B33" s="52" t="s">
        <v>86</v>
      </c>
      <c r="C33" s="60" t="s">
        <v>30</v>
      </c>
      <c r="D33" s="192"/>
      <c r="E33" s="185"/>
      <c r="I33" s="184"/>
      <c r="J33" s="173"/>
    </row>
    <row r="34" spans="1:10" ht="15" thickBot="1">
      <c r="A34" s="319"/>
      <c r="B34" s="53" t="s">
        <v>87</v>
      </c>
      <c r="C34" s="61" t="s">
        <v>31</v>
      </c>
      <c r="D34" s="196"/>
      <c r="E34" s="195"/>
      <c r="F34" s="168"/>
      <c r="G34" s="161"/>
      <c r="H34" s="171"/>
      <c r="I34" s="197"/>
      <c r="J34" s="174"/>
    </row>
    <row r="35" spans="1:10" ht="14.25">
      <c r="A35" s="320" t="s">
        <v>113</v>
      </c>
      <c r="B35" s="136" t="s">
        <v>88</v>
      </c>
      <c r="C35" s="137" t="s">
        <v>32</v>
      </c>
      <c r="D35" s="163"/>
      <c r="E35" s="187"/>
      <c r="I35" s="188"/>
      <c r="J35" s="173"/>
    </row>
    <row r="36" spans="1:10" ht="15" thickBot="1">
      <c r="A36" s="332"/>
      <c r="B36" s="62" t="s">
        <v>89</v>
      </c>
      <c r="C36" s="63" t="s">
        <v>33</v>
      </c>
      <c r="D36" s="163"/>
      <c r="E36" s="198"/>
      <c r="I36" s="199"/>
      <c r="J36" s="173"/>
    </row>
    <row r="37" spans="1:10" ht="14.25">
      <c r="A37" s="322" t="s">
        <v>116</v>
      </c>
      <c r="B37" s="133" t="s">
        <v>90</v>
      </c>
      <c r="C37" s="91" t="s">
        <v>34</v>
      </c>
      <c r="D37" s="189"/>
      <c r="E37" s="190"/>
      <c r="F37" s="169"/>
      <c r="G37" s="159"/>
      <c r="H37" s="172"/>
      <c r="I37" s="200"/>
      <c r="J37" s="175"/>
    </row>
    <row r="38" spans="1:10" ht="14.25">
      <c r="A38" s="323"/>
      <c r="B38" s="134" t="s">
        <v>91</v>
      </c>
      <c r="C38" s="93" t="s">
        <v>35</v>
      </c>
      <c r="D38" s="192"/>
      <c r="E38" s="185"/>
      <c r="I38" s="186"/>
      <c r="J38" s="173"/>
    </row>
    <row r="39" spans="1:10" ht="14.25">
      <c r="A39" s="323"/>
      <c r="B39" s="134" t="s">
        <v>92</v>
      </c>
      <c r="C39" s="93" t="s">
        <v>36</v>
      </c>
      <c r="D39" s="192"/>
      <c r="E39" s="185"/>
      <c r="I39" s="186"/>
      <c r="J39" s="173"/>
    </row>
    <row r="40" spans="1:10" ht="14.25">
      <c r="A40" s="323"/>
      <c r="B40" s="134" t="s">
        <v>93</v>
      </c>
      <c r="C40" s="93" t="s">
        <v>37</v>
      </c>
      <c r="D40" s="192"/>
      <c r="E40" s="185"/>
      <c r="I40" s="186"/>
      <c r="J40" s="173"/>
    </row>
    <row r="41" spans="1:10" ht="14.25">
      <c r="A41" s="323"/>
      <c r="B41" s="134" t="s">
        <v>94</v>
      </c>
      <c r="C41" s="93" t="s">
        <v>38</v>
      </c>
      <c r="D41" s="192"/>
      <c r="E41" s="185"/>
      <c r="I41" s="186"/>
      <c r="J41" s="173"/>
    </row>
    <row r="42" spans="1:10" ht="14.25">
      <c r="A42" s="323"/>
      <c r="B42" s="134" t="s">
        <v>95</v>
      </c>
      <c r="C42" s="93" t="s">
        <v>39</v>
      </c>
      <c r="D42" s="192"/>
      <c r="E42" s="185"/>
      <c r="I42" s="184"/>
      <c r="J42" s="173"/>
    </row>
    <row r="43" spans="1:10" ht="15" thickBot="1">
      <c r="A43" s="324"/>
      <c r="B43" s="135" t="s">
        <v>96</v>
      </c>
      <c r="C43" s="95" t="s">
        <v>40</v>
      </c>
      <c r="D43" s="196"/>
      <c r="E43" s="195"/>
      <c r="F43" s="168"/>
      <c r="G43" s="161"/>
      <c r="H43" s="171"/>
      <c r="I43" s="197"/>
      <c r="J43" s="174"/>
    </row>
    <row r="44" spans="1:10" ht="14.25">
      <c r="A44" s="325" t="s">
        <v>114</v>
      </c>
      <c r="B44" s="130" t="s">
        <v>97</v>
      </c>
      <c r="C44" s="97" t="s">
        <v>41</v>
      </c>
      <c r="D44" s="163"/>
      <c r="E44" s="187"/>
      <c r="I44" s="188"/>
      <c r="J44" s="173"/>
    </row>
    <row r="45" spans="1:10" ht="14.25">
      <c r="A45" s="326"/>
      <c r="B45" s="131" t="s">
        <v>98</v>
      </c>
      <c r="C45" s="99" t="s">
        <v>42</v>
      </c>
      <c r="D45" s="163"/>
      <c r="E45" s="185"/>
      <c r="I45" s="186"/>
      <c r="J45" s="173"/>
    </row>
    <row r="46" spans="1:10" ht="14.25">
      <c r="A46" s="326"/>
      <c r="B46" s="131" t="s">
        <v>99</v>
      </c>
      <c r="C46" s="99" t="s">
        <v>43</v>
      </c>
      <c r="D46" s="163"/>
      <c r="E46" s="185"/>
      <c r="I46" s="186"/>
      <c r="J46" s="173"/>
    </row>
    <row r="47" spans="1:10" ht="14.25">
      <c r="A47" s="326"/>
      <c r="B47" s="131" t="s">
        <v>100</v>
      </c>
      <c r="C47" s="99" t="s">
        <v>44</v>
      </c>
      <c r="D47" s="163"/>
      <c r="E47" s="185"/>
      <c r="I47" s="186"/>
      <c r="J47" s="173"/>
    </row>
    <row r="48" spans="1:10" ht="14.25">
      <c r="A48" s="326"/>
      <c r="B48" s="131" t="s">
        <v>101</v>
      </c>
      <c r="C48" s="99" t="s">
        <v>45</v>
      </c>
      <c r="D48" s="163"/>
      <c r="E48" s="185"/>
      <c r="I48" s="184"/>
      <c r="J48" s="173"/>
    </row>
    <row r="49" spans="1:10" ht="14.25">
      <c r="A49" s="326"/>
      <c r="B49" s="131" t="s">
        <v>102</v>
      </c>
      <c r="C49" s="99" t="s">
        <v>46</v>
      </c>
      <c r="D49" s="163"/>
      <c r="E49" s="185"/>
      <c r="I49" s="186"/>
      <c r="J49" s="173"/>
    </row>
    <row r="50" spans="1:10" ht="14.25">
      <c r="A50" s="326"/>
      <c r="B50" s="131" t="s">
        <v>103</v>
      </c>
      <c r="C50" s="99" t="s">
        <v>47</v>
      </c>
      <c r="D50" s="163"/>
      <c r="E50" s="185"/>
      <c r="I50" s="186"/>
      <c r="J50" s="173"/>
    </row>
    <row r="51" spans="1:10" ht="14.25">
      <c r="A51" s="326"/>
      <c r="B51" s="131" t="s">
        <v>104</v>
      </c>
      <c r="C51" s="99" t="s">
        <v>48</v>
      </c>
      <c r="D51" s="163"/>
      <c r="E51" s="185"/>
      <c r="I51" s="184"/>
      <c r="J51" s="173"/>
    </row>
    <row r="52" spans="1:10" ht="15" thickBot="1">
      <c r="A52" s="327"/>
      <c r="B52" s="132" t="s">
        <v>105</v>
      </c>
      <c r="C52" s="101" t="s">
        <v>49</v>
      </c>
      <c r="D52" s="163"/>
      <c r="E52" s="198"/>
      <c r="I52" s="199"/>
      <c r="J52" s="173"/>
    </row>
    <row r="53" spans="1:10" ht="14.25">
      <c r="A53" s="311" t="s">
        <v>115</v>
      </c>
      <c r="B53" s="102" t="s">
        <v>106</v>
      </c>
      <c r="C53" s="103" t="s">
        <v>50</v>
      </c>
      <c r="D53" s="189"/>
      <c r="E53" s="190"/>
      <c r="F53" s="169"/>
      <c r="G53" s="159"/>
      <c r="H53" s="172"/>
      <c r="I53" s="191"/>
      <c r="J53" s="175"/>
    </row>
    <row r="54" spans="1:10" ht="14.25">
      <c r="A54" s="312"/>
      <c r="B54" s="104" t="s">
        <v>107</v>
      </c>
      <c r="C54" s="105" t="s">
        <v>51</v>
      </c>
      <c r="D54" s="192"/>
      <c r="E54" s="185"/>
      <c r="I54" s="186"/>
      <c r="J54" s="173"/>
    </row>
    <row r="55" spans="1:10" ht="14.25">
      <c r="A55" s="312"/>
      <c r="B55" s="104" t="s">
        <v>108</v>
      </c>
      <c r="C55" s="105" t="s">
        <v>52</v>
      </c>
      <c r="D55" s="192"/>
      <c r="E55" s="185"/>
      <c r="I55" s="184"/>
      <c r="J55" s="173"/>
    </row>
    <row r="56" spans="1:10" ht="14.25">
      <c r="A56" s="312"/>
      <c r="B56" s="104" t="s">
        <v>109</v>
      </c>
      <c r="C56" s="105" t="s">
        <v>53</v>
      </c>
      <c r="D56" s="192"/>
      <c r="E56" s="185"/>
      <c r="I56" s="186"/>
      <c r="J56" s="173"/>
    </row>
    <row r="57" spans="1:10" ht="14.25">
      <c r="A57" s="312"/>
      <c r="B57" s="104" t="s">
        <v>110</v>
      </c>
      <c r="C57" s="105" t="s">
        <v>54</v>
      </c>
      <c r="D57" s="192"/>
      <c r="E57" s="185"/>
      <c r="I57" s="186"/>
      <c r="J57" s="173"/>
    </row>
    <row r="58" spans="1:10" ht="15" thickBot="1">
      <c r="A58" s="313"/>
      <c r="B58" s="106" t="s">
        <v>111</v>
      </c>
      <c r="C58" s="107" t="s">
        <v>55</v>
      </c>
      <c r="D58" s="196"/>
      <c r="E58" s="195"/>
      <c r="F58" s="168"/>
      <c r="G58" s="161"/>
      <c r="H58" s="171"/>
      <c r="I58" s="171"/>
      <c r="J58" s="174"/>
    </row>
    <row r="59" spans="3:10" ht="14.25">
      <c r="C59" s="42"/>
      <c r="D59" s="151"/>
      <c r="E59" s="31"/>
      <c r="F59" s="149"/>
      <c r="H59" s="149"/>
      <c r="I59" s="31"/>
      <c r="J59" s="149"/>
    </row>
    <row r="60" spans="3:11" ht="14.25">
      <c r="C60" s="42"/>
      <c r="D60" s="151"/>
      <c r="E60" s="31"/>
      <c r="F60" s="149"/>
      <c r="H60" s="149"/>
      <c r="I60" s="31"/>
      <c r="J60" s="149"/>
      <c r="K60" s="32"/>
    </row>
    <row r="61" spans="3:11" ht="14.25">
      <c r="C61" s="42"/>
      <c r="D61" s="151"/>
      <c r="E61" s="31"/>
      <c r="F61" s="149"/>
      <c r="H61" s="149"/>
      <c r="I61" s="31"/>
      <c r="J61" s="149"/>
      <c r="K61" s="32"/>
    </row>
    <row r="62" spans="3:11" ht="14.25">
      <c r="C62" s="150"/>
      <c r="D62" s="150"/>
      <c r="E62" s="149"/>
      <c r="F62" s="149"/>
      <c r="H62" s="149"/>
      <c r="I62" s="149"/>
      <c r="J62" s="149"/>
      <c r="K62" s="149"/>
    </row>
    <row r="63" spans="3:11" ht="14.25">
      <c r="C63" s="150"/>
      <c r="D63" s="150"/>
      <c r="E63" s="149"/>
      <c r="F63" s="149"/>
      <c r="H63" s="149"/>
      <c r="I63" s="149"/>
      <c r="J63" s="149"/>
      <c r="K63" s="149"/>
    </row>
    <row r="64" spans="3:11" ht="14.25">
      <c r="C64" s="150"/>
      <c r="D64" s="150"/>
      <c r="E64" s="149"/>
      <c r="F64" s="149"/>
      <c r="H64" s="149"/>
      <c r="I64" s="149"/>
      <c r="J64" s="149"/>
      <c r="K64" s="149"/>
    </row>
    <row r="65" spans="3:11" ht="14.25">
      <c r="C65" s="150"/>
      <c r="D65" s="150"/>
      <c r="E65" s="149"/>
      <c r="F65" s="149"/>
      <c r="H65" s="149"/>
      <c r="I65" s="149"/>
      <c r="J65" s="149"/>
      <c r="K65" s="149"/>
    </row>
    <row r="66" spans="3:11" ht="14.25">
      <c r="C66" s="150"/>
      <c r="D66" s="150"/>
      <c r="E66" s="149"/>
      <c r="F66" s="149"/>
      <c r="H66" s="149"/>
      <c r="I66" s="149"/>
      <c r="J66" s="149"/>
      <c r="K66" s="149"/>
    </row>
    <row r="67" spans="3:11" ht="14.25">
      <c r="C67" s="150"/>
      <c r="D67" s="150"/>
      <c r="E67" s="149"/>
      <c r="F67" s="149"/>
      <c r="H67" s="149"/>
      <c r="I67" s="149"/>
      <c r="J67" s="149"/>
      <c r="K67" s="149"/>
    </row>
    <row r="68" spans="3:11" ht="14.25">
      <c r="C68" s="150"/>
      <c r="D68" s="150"/>
      <c r="E68" s="149"/>
      <c r="F68" s="149"/>
      <c r="H68" s="149"/>
      <c r="I68" s="149"/>
      <c r="J68" s="149"/>
      <c r="K68" s="149"/>
    </row>
    <row r="69" spans="3:11" ht="14.25">
      <c r="C69" s="150"/>
      <c r="D69" s="150"/>
      <c r="E69" s="149"/>
      <c r="F69" s="149"/>
      <c r="H69" s="149"/>
      <c r="I69" s="149"/>
      <c r="J69" s="149"/>
      <c r="K69" s="149"/>
    </row>
    <row r="70" spans="3:11" ht="14.25">
      <c r="C70" s="150"/>
      <c r="D70" s="150"/>
      <c r="E70" s="149"/>
      <c r="F70" s="149"/>
      <c r="H70" s="149"/>
      <c r="I70" s="149"/>
      <c r="J70" s="149"/>
      <c r="K70" s="149"/>
    </row>
    <row r="71" spans="3:11" ht="14.25">
      <c r="C71" s="150"/>
      <c r="D71" s="150"/>
      <c r="E71" s="149"/>
      <c r="F71" s="149"/>
      <c r="H71" s="149"/>
      <c r="I71" s="149"/>
      <c r="J71" s="149"/>
      <c r="K71" s="149"/>
    </row>
    <row r="72" spans="3:11" ht="14.25">
      <c r="C72" s="150"/>
      <c r="D72" s="150"/>
      <c r="E72" s="149"/>
      <c r="F72" s="149"/>
      <c r="H72" s="149"/>
      <c r="I72" s="149"/>
      <c r="J72" s="149"/>
      <c r="K72" s="149"/>
    </row>
    <row r="73" spans="3:11" ht="14.25">
      <c r="C73" s="150"/>
      <c r="D73" s="150"/>
      <c r="E73" s="149"/>
      <c r="F73" s="149"/>
      <c r="H73" s="149"/>
      <c r="I73" s="149"/>
      <c r="J73" s="149"/>
      <c r="K73" s="149"/>
    </row>
    <row r="74" spans="3:11" ht="14.25">
      <c r="C74" s="150"/>
      <c r="D74" s="150"/>
      <c r="E74" s="149"/>
      <c r="F74" s="149"/>
      <c r="H74" s="149"/>
      <c r="I74" s="149"/>
      <c r="J74" s="149"/>
      <c r="K74" s="149"/>
    </row>
    <row r="75" spans="3:11" ht="14.25">
      <c r="C75" s="150"/>
      <c r="D75" s="150"/>
      <c r="E75" s="149"/>
      <c r="F75" s="149"/>
      <c r="H75" s="149"/>
      <c r="I75" s="149"/>
      <c r="J75" s="149"/>
      <c r="K75" s="149"/>
    </row>
    <row r="76" spans="3:11" ht="14.25">
      <c r="C76" s="150"/>
      <c r="D76" s="150"/>
      <c r="E76" s="149"/>
      <c r="F76" s="149"/>
      <c r="H76" s="149"/>
      <c r="I76" s="149"/>
      <c r="J76" s="149"/>
      <c r="K76" s="149"/>
    </row>
    <row r="77" spans="3:11" ht="14.25">
      <c r="C77" s="150"/>
      <c r="D77" s="150"/>
      <c r="E77" s="149"/>
      <c r="F77" s="149"/>
      <c r="H77" s="149"/>
      <c r="I77" s="149"/>
      <c r="J77" s="149"/>
      <c r="K77" s="149"/>
    </row>
    <row r="78" spans="3:11" ht="14.25">
      <c r="C78" s="150"/>
      <c r="D78" s="150"/>
      <c r="E78" s="149"/>
      <c r="F78" s="149"/>
      <c r="H78" s="149"/>
      <c r="I78" s="149"/>
      <c r="J78" s="149"/>
      <c r="K78" s="149"/>
    </row>
    <row r="79" spans="3:11" ht="14.25">
      <c r="C79" s="150"/>
      <c r="D79" s="150"/>
      <c r="E79" s="149"/>
      <c r="F79" s="149"/>
      <c r="H79" s="149"/>
      <c r="I79" s="149"/>
      <c r="J79" s="149"/>
      <c r="K79" s="149"/>
    </row>
    <row r="80" spans="3:11" ht="14.25">
      <c r="C80" s="150"/>
      <c r="D80" s="150"/>
      <c r="E80" s="149"/>
      <c r="F80" s="149"/>
      <c r="H80" s="149"/>
      <c r="I80" s="149"/>
      <c r="J80" s="149"/>
      <c r="K80" s="149"/>
    </row>
    <row r="81" spans="3:11" ht="14.25">
      <c r="C81" s="150"/>
      <c r="D81" s="150"/>
      <c r="E81" s="149"/>
      <c r="F81" s="149"/>
      <c r="H81" s="149"/>
      <c r="I81" s="149"/>
      <c r="J81" s="149"/>
      <c r="K81" s="149"/>
    </row>
    <row r="82" spans="3:11" ht="14.25">
      <c r="C82" s="150"/>
      <c r="D82" s="150"/>
      <c r="E82" s="149"/>
      <c r="F82" s="149"/>
      <c r="H82" s="149"/>
      <c r="I82" s="149"/>
      <c r="J82" s="149"/>
      <c r="K82" s="149"/>
    </row>
    <row r="83" spans="3:11" ht="14.25">
      <c r="C83" s="150"/>
      <c r="D83" s="150"/>
      <c r="E83" s="149"/>
      <c r="F83" s="149"/>
      <c r="H83" s="149"/>
      <c r="I83" s="149"/>
      <c r="J83" s="149"/>
      <c r="K83" s="149"/>
    </row>
    <row r="84" spans="3:11" ht="14.25">
      <c r="C84" s="150"/>
      <c r="D84" s="150"/>
      <c r="E84" s="149"/>
      <c r="F84" s="149"/>
      <c r="H84" s="149"/>
      <c r="I84" s="149"/>
      <c r="J84" s="149"/>
      <c r="K84" s="149"/>
    </row>
  </sheetData>
  <sheetProtection/>
  <mergeCells count="8">
    <mergeCell ref="A44:A52"/>
    <mergeCell ref="A53:A58"/>
    <mergeCell ref="D2:F2"/>
    <mergeCell ref="H2:J2"/>
    <mergeCell ref="A3:A16"/>
    <mergeCell ref="A17:A34"/>
    <mergeCell ref="A35:A36"/>
    <mergeCell ref="A37:A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PageLayoutView="0" workbookViewId="0" topLeftCell="A46">
      <selection activeCell="B53" sqref="B53:C58"/>
    </sheetView>
  </sheetViews>
  <sheetFormatPr defaultColWidth="11.421875" defaultRowHeight="15"/>
  <cols>
    <col min="1" max="1" width="17.57421875" style="27" customWidth="1"/>
    <col min="2" max="2" width="5.140625" style="36" bestFit="1" customWidth="1"/>
    <col min="3" max="3" width="65.7109375" style="50" bestFit="1" customWidth="1"/>
    <col min="4" max="4" width="1.7109375" style="162" customWidth="1"/>
    <col min="5" max="5" width="14.7109375" style="30" customWidth="1"/>
    <col min="6" max="6" width="1.7109375" style="167" customWidth="1"/>
    <col min="7" max="7" width="0.9921875" style="149" customWidth="1"/>
    <col min="8" max="8" width="1.7109375" style="170" customWidth="1"/>
    <col min="9" max="9" width="14.7109375" style="30" customWidth="1"/>
    <col min="10" max="10" width="1.7109375" style="178" customWidth="1"/>
    <col min="11" max="16384" width="11.421875" style="30" customWidth="1"/>
  </cols>
  <sheetData>
    <row r="1" spans="1:10" s="31" customFormat="1" ht="15" thickBot="1">
      <c r="A1" s="29"/>
      <c r="B1" s="45"/>
      <c r="C1" s="150"/>
      <c r="D1" s="150"/>
      <c r="F1" s="149"/>
      <c r="G1" s="149"/>
      <c r="H1" s="149"/>
      <c r="J1" s="149"/>
    </row>
    <row r="2" spans="4:10" ht="41.25" customHeight="1" thickBot="1">
      <c r="D2" s="333" t="s">
        <v>135</v>
      </c>
      <c r="E2" s="334"/>
      <c r="F2" s="334"/>
      <c r="G2" s="182"/>
      <c r="H2" s="335" t="s">
        <v>134</v>
      </c>
      <c r="I2" s="335"/>
      <c r="J2" s="336"/>
    </row>
    <row r="3" spans="1:10" ht="14.25">
      <c r="A3" s="314" t="s">
        <v>112</v>
      </c>
      <c r="B3" s="54" t="s">
        <v>69</v>
      </c>
      <c r="C3" s="55" t="s">
        <v>0</v>
      </c>
      <c r="D3" s="165"/>
      <c r="E3" s="158"/>
      <c r="F3" s="169"/>
      <c r="G3" s="159"/>
      <c r="H3" s="172"/>
      <c r="I3" s="176"/>
      <c r="J3" s="179"/>
    </row>
    <row r="4" spans="1:10" ht="14.25">
      <c r="A4" s="315"/>
      <c r="B4" s="56" t="s">
        <v>56</v>
      </c>
      <c r="C4" s="57" t="s">
        <v>1</v>
      </c>
      <c r="D4" s="163"/>
      <c r="E4" s="148"/>
      <c r="I4" s="152"/>
      <c r="J4" s="180"/>
    </row>
    <row r="5" spans="1:10" ht="14.25">
      <c r="A5" s="315"/>
      <c r="B5" s="56" t="s">
        <v>57</v>
      </c>
      <c r="C5" s="57" t="s">
        <v>2</v>
      </c>
      <c r="D5" s="163"/>
      <c r="E5" s="148"/>
      <c r="I5" s="152"/>
      <c r="J5" s="180"/>
    </row>
    <row r="6" spans="1:10" ht="14.25">
      <c r="A6" s="315"/>
      <c r="B6" s="56" t="s">
        <v>58</v>
      </c>
      <c r="C6" s="57" t="s">
        <v>3</v>
      </c>
      <c r="D6" s="163"/>
      <c r="E6" s="148"/>
      <c r="I6" s="152"/>
      <c r="J6" s="180"/>
    </row>
    <row r="7" spans="1:10" ht="14.25">
      <c r="A7" s="315"/>
      <c r="B7" s="56" t="s">
        <v>59</v>
      </c>
      <c r="C7" s="57" t="s">
        <v>4</v>
      </c>
      <c r="D7" s="163"/>
      <c r="E7" s="148"/>
      <c r="I7" s="152"/>
      <c r="J7" s="180"/>
    </row>
    <row r="8" spans="1:10" ht="14.25">
      <c r="A8" s="315"/>
      <c r="B8" s="56" t="s">
        <v>60</v>
      </c>
      <c r="C8" s="57" t="s">
        <v>5</v>
      </c>
      <c r="D8" s="163"/>
      <c r="E8" s="148"/>
      <c r="I8" s="170"/>
      <c r="J8" s="173"/>
    </row>
    <row r="9" spans="1:10" ht="14.25">
      <c r="A9" s="315"/>
      <c r="B9" s="56" t="s">
        <v>61</v>
      </c>
      <c r="C9" s="57" t="s">
        <v>6</v>
      </c>
      <c r="D9" s="163"/>
      <c r="E9" s="148"/>
      <c r="I9" s="170"/>
      <c r="J9" s="173"/>
    </row>
    <row r="10" spans="1:10" ht="14.25" customHeight="1">
      <c r="A10" s="315"/>
      <c r="B10" s="56" t="s">
        <v>62</v>
      </c>
      <c r="C10" s="57" t="s">
        <v>7</v>
      </c>
      <c r="D10" s="163"/>
      <c r="E10" s="148"/>
      <c r="I10" s="170"/>
      <c r="J10" s="173"/>
    </row>
    <row r="11" spans="1:10" ht="14.25">
      <c r="A11" s="315"/>
      <c r="B11" s="56" t="s">
        <v>63</v>
      </c>
      <c r="C11" s="57" t="s">
        <v>8</v>
      </c>
      <c r="D11" s="163"/>
      <c r="E11" s="148"/>
      <c r="I11" s="152"/>
      <c r="J11" s="180"/>
    </row>
    <row r="12" spans="1:10" ht="14.25" customHeight="1">
      <c r="A12" s="315"/>
      <c r="B12" s="56" t="s">
        <v>64</v>
      </c>
      <c r="C12" s="57" t="s">
        <v>9</v>
      </c>
      <c r="D12" s="163"/>
      <c r="E12" s="148"/>
      <c r="I12" s="152"/>
      <c r="J12" s="180"/>
    </row>
    <row r="13" spans="1:10" ht="14.25">
      <c r="A13" s="315"/>
      <c r="B13" s="56" t="s">
        <v>65</v>
      </c>
      <c r="C13" s="57" t="s">
        <v>10</v>
      </c>
      <c r="D13" s="163"/>
      <c r="E13" s="148"/>
      <c r="I13" s="152"/>
      <c r="J13" s="180"/>
    </row>
    <row r="14" spans="1:10" ht="14.25">
      <c r="A14" s="315"/>
      <c r="B14" s="56" t="s">
        <v>66</v>
      </c>
      <c r="C14" s="57" t="s">
        <v>11</v>
      </c>
      <c r="D14" s="163"/>
      <c r="E14" s="148"/>
      <c r="I14" s="152"/>
      <c r="J14" s="180"/>
    </row>
    <row r="15" spans="1:10" ht="14.25">
      <c r="A15" s="315"/>
      <c r="B15" s="56" t="s">
        <v>67</v>
      </c>
      <c r="C15" s="58" t="s">
        <v>12</v>
      </c>
      <c r="D15" s="164"/>
      <c r="E15" s="148"/>
      <c r="I15" s="152"/>
      <c r="J15" s="180"/>
    </row>
    <row r="16" spans="1:10" ht="15" thickBot="1">
      <c r="A16" s="315"/>
      <c r="B16" s="56" t="s">
        <v>68</v>
      </c>
      <c r="C16" s="58" t="s">
        <v>13</v>
      </c>
      <c r="D16" s="164"/>
      <c r="E16" s="157"/>
      <c r="I16" s="170"/>
      <c r="J16" s="173"/>
    </row>
    <row r="17" spans="1:10" ht="14.25">
      <c r="A17" s="317" t="s">
        <v>118</v>
      </c>
      <c r="B17" s="51" t="s">
        <v>70</v>
      </c>
      <c r="C17" s="59" t="s">
        <v>14</v>
      </c>
      <c r="D17" s="165"/>
      <c r="E17" s="158"/>
      <c r="F17" s="169"/>
      <c r="G17" s="159"/>
      <c r="H17" s="172"/>
      <c r="I17" s="176"/>
      <c r="J17" s="179"/>
    </row>
    <row r="18" spans="1:10" ht="14.25">
      <c r="A18" s="318"/>
      <c r="B18" s="52" t="s">
        <v>71</v>
      </c>
      <c r="C18" s="60" t="s">
        <v>15</v>
      </c>
      <c r="D18" s="163"/>
      <c r="E18" s="148"/>
      <c r="I18" s="170"/>
      <c r="J18" s="173"/>
    </row>
    <row r="19" spans="1:10" ht="14.25">
      <c r="A19" s="318"/>
      <c r="B19" s="52" t="s">
        <v>72</v>
      </c>
      <c r="C19" s="60" t="s">
        <v>16</v>
      </c>
      <c r="D19" s="163"/>
      <c r="E19" s="148"/>
      <c r="I19" s="152"/>
      <c r="J19" s="180"/>
    </row>
    <row r="20" spans="1:10" ht="14.25">
      <c r="A20" s="318"/>
      <c r="B20" s="52" t="s">
        <v>73</v>
      </c>
      <c r="C20" s="60" t="s">
        <v>17</v>
      </c>
      <c r="D20" s="163"/>
      <c r="E20" s="148"/>
      <c r="I20" s="152"/>
      <c r="J20" s="180"/>
    </row>
    <row r="21" spans="1:10" ht="14.25">
      <c r="A21" s="318"/>
      <c r="B21" s="52" t="s">
        <v>74</v>
      </c>
      <c r="C21" s="60" t="s">
        <v>18</v>
      </c>
      <c r="D21" s="163"/>
      <c r="E21" s="148"/>
      <c r="I21" s="170"/>
      <c r="J21" s="173"/>
    </row>
    <row r="22" spans="1:10" ht="14.25">
      <c r="A22" s="318"/>
      <c r="B22" s="52" t="s">
        <v>75</v>
      </c>
      <c r="C22" s="60" t="s">
        <v>19</v>
      </c>
      <c r="D22" s="163"/>
      <c r="E22" s="148"/>
      <c r="I22" s="152"/>
      <c r="J22" s="180"/>
    </row>
    <row r="23" spans="1:10" ht="14.25">
      <c r="A23" s="318"/>
      <c r="B23" s="52" t="s">
        <v>76</v>
      </c>
      <c r="C23" s="60" t="s">
        <v>20</v>
      </c>
      <c r="D23" s="163"/>
      <c r="E23" s="148"/>
      <c r="I23" s="152"/>
      <c r="J23" s="180"/>
    </row>
    <row r="24" spans="1:10" ht="14.25">
      <c r="A24" s="318"/>
      <c r="B24" s="52" t="s">
        <v>77</v>
      </c>
      <c r="C24" s="60" t="s">
        <v>21</v>
      </c>
      <c r="D24" s="163"/>
      <c r="E24" s="148"/>
      <c r="I24" s="152"/>
      <c r="J24" s="180"/>
    </row>
    <row r="25" spans="1:10" ht="14.25">
      <c r="A25" s="318"/>
      <c r="B25" s="52" t="s">
        <v>78</v>
      </c>
      <c r="C25" s="60" t="s">
        <v>22</v>
      </c>
      <c r="D25" s="163"/>
      <c r="E25" s="148"/>
      <c r="I25" s="170"/>
      <c r="J25" s="173"/>
    </row>
    <row r="26" spans="1:10" ht="14.25">
      <c r="A26" s="318"/>
      <c r="B26" s="52" t="s">
        <v>79</v>
      </c>
      <c r="C26" s="60" t="s">
        <v>23</v>
      </c>
      <c r="D26" s="163"/>
      <c r="E26" s="148"/>
      <c r="I26" s="152"/>
      <c r="J26" s="180"/>
    </row>
    <row r="27" spans="1:10" ht="14.25">
      <c r="A27" s="318"/>
      <c r="B27" s="52" t="s">
        <v>80</v>
      </c>
      <c r="C27" s="60" t="s">
        <v>24</v>
      </c>
      <c r="D27" s="163"/>
      <c r="E27" s="148"/>
      <c r="I27" s="148"/>
      <c r="J27" s="180"/>
    </row>
    <row r="28" spans="1:10" ht="14.25">
      <c r="A28" s="318"/>
      <c r="B28" s="52" t="s">
        <v>81</v>
      </c>
      <c r="C28" s="60" t="s">
        <v>25</v>
      </c>
      <c r="D28" s="163"/>
      <c r="E28" s="148"/>
      <c r="I28" s="170"/>
      <c r="J28" s="173"/>
    </row>
    <row r="29" spans="1:10" ht="14.25">
      <c r="A29" s="318"/>
      <c r="B29" s="52" t="s">
        <v>82</v>
      </c>
      <c r="C29" s="60" t="s">
        <v>26</v>
      </c>
      <c r="D29" s="163"/>
      <c r="E29" s="148"/>
      <c r="I29" s="170"/>
      <c r="J29" s="173"/>
    </row>
    <row r="30" spans="1:10" ht="14.25">
      <c r="A30" s="318"/>
      <c r="B30" s="52" t="s">
        <v>83</v>
      </c>
      <c r="C30" s="60" t="s">
        <v>27</v>
      </c>
      <c r="D30" s="163"/>
      <c r="E30" s="148"/>
      <c r="I30" s="170"/>
      <c r="J30" s="173"/>
    </row>
    <row r="31" spans="1:10" ht="14.25">
      <c r="A31" s="318"/>
      <c r="B31" s="52" t="s">
        <v>84</v>
      </c>
      <c r="C31" s="60" t="s">
        <v>28</v>
      </c>
      <c r="D31" s="163"/>
      <c r="E31" s="148"/>
      <c r="I31" s="152"/>
      <c r="J31" s="180"/>
    </row>
    <row r="32" spans="1:10" ht="14.25">
      <c r="A32" s="318"/>
      <c r="B32" s="52" t="s">
        <v>85</v>
      </c>
      <c r="C32" s="60" t="s">
        <v>29</v>
      </c>
      <c r="D32" s="163"/>
      <c r="E32" s="148"/>
      <c r="I32" s="152"/>
      <c r="J32" s="180"/>
    </row>
    <row r="33" spans="1:10" ht="14.25">
      <c r="A33" s="318"/>
      <c r="B33" s="52" t="s">
        <v>86</v>
      </c>
      <c r="C33" s="60" t="s">
        <v>30</v>
      </c>
      <c r="D33" s="163"/>
      <c r="E33" s="148"/>
      <c r="I33" s="152"/>
      <c r="J33" s="180"/>
    </row>
    <row r="34" spans="1:10" ht="15" thickBot="1">
      <c r="A34" s="319"/>
      <c r="B34" s="53" t="s">
        <v>87</v>
      </c>
      <c r="C34" s="61" t="s">
        <v>31</v>
      </c>
      <c r="D34" s="166"/>
      <c r="E34" s="160"/>
      <c r="F34" s="168"/>
      <c r="G34" s="161"/>
      <c r="H34" s="171"/>
      <c r="I34" s="177"/>
      <c r="J34" s="181"/>
    </row>
    <row r="35" spans="1:10" ht="14.25">
      <c r="A35" s="320" t="s">
        <v>113</v>
      </c>
      <c r="B35" s="136" t="s">
        <v>88</v>
      </c>
      <c r="C35" s="137" t="s">
        <v>32</v>
      </c>
      <c r="D35" s="165"/>
      <c r="E35" s="158"/>
      <c r="F35" s="169"/>
      <c r="G35" s="159"/>
      <c r="H35" s="172"/>
      <c r="I35" s="176"/>
      <c r="J35" s="179"/>
    </row>
    <row r="36" spans="1:10" ht="15" thickBot="1">
      <c r="A36" s="332"/>
      <c r="B36" s="62" t="s">
        <v>89</v>
      </c>
      <c r="C36" s="63" t="s">
        <v>33</v>
      </c>
      <c r="D36" s="163"/>
      <c r="E36" s="157"/>
      <c r="I36" s="170"/>
      <c r="J36" s="173"/>
    </row>
    <row r="37" spans="1:10" ht="14.25">
      <c r="A37" s="322" t="s">
        <v>116</v>
      </c>
      <c r="B37" s="133" t="s">
        <v>90</v>
      </c>
      <c r="C37" s="91" t="s">
        <v>34</v>
      </c>
      <c r="D37" s="165"/>
      <c r="E37" s="158"/>
      <c r="F37" s="169"/>
      <c r="G37" s="159"/>
      <c r="H37" s="172"/>
      <c r="I37" s="172"/>
      <c r="J37" s="175"/>
    </row>
    <row r="38" spans="1:10" ht="14.25">
      <c r="A38" s="323"/>
      <c r="B38" s="134" t="s">
        <v>91</v>
      </c>
      <c r="C38" s="93" t="s">
        <v>35</v>
      </c>
      <c r="D38" s="163"/>
      <c r="E38" s="148"/>
      <c r="I38" s="170"/>
      <c r="J38" s="173"/>
    </row>
    <row r="39" spans="1:10" ht="14.25">
      <c r="A39" s="323"/>
      <c r="B39" s="134" t="s">
        <v>92</v>
      </c>
      <c r="C39" s="93" t="s">
        <v>36</v>
      </c>
      <c r="D39" s="163"/>
      <c r="E39" s="148"/>
      <c r="I39" s="170"/>
      <c r="J39" s="173"/>
    </row>
    <row r="40" spans="1:10" ht="14.25">
      <c r="A40" s="323"/>
      <c r="B40" s="134" t="s">
        <v>93</v>
      </c>
      <c r="C40" s="93" t="s">
        <v>37</v>
      </c>
      <c r="D40" s="163"/>
      <c r="E40" s="148"/>
      <c r="I40" s="170"/>
      <c r="J40" s="173"/>
    </row>
    <row r="41" spans="1:10" ht="14.25">
      <c r="A41" s="323"/>
      <c r="B41" s="134" t="s">
        <v>94</v>
      </c>
      <c r="C41" s="93" t="s">
        <v>38</v>
      </c>
      <c r="D41" s="163"/>
      <c r="E41" s="148"/>
      <c r="I41" s="170"/>
      <c r="J41" s="173"/>
    </row>
    <row r="42" spans="1:10" ht="14.25">
      <c r="A42" s="323"/>
      <c r="B42" s="134" t="s">
        <v>95</v>
      </c>
      <c r="C42" s="93" t="s">
        <v>39</v>
      </c>
      <c r="D42" s="163"/>
      <c r="E42" s="148"/>
      <c r="I42" s="152"/>
      <c r="J42" s="180"/>
    </row>
    <row r="43" spans="1:10" ht="15" thickBot="1">
      <c r="A43" s="324"/>
      <c r="B43" s="135" t="s">
        <v>96</v>
      </c>
      <c r="C43" s="95" t="s">
        <v>40</v>
      </c>
      <c r="D43" s="166"/>
      <c r="E43" s="160"/>
      <c r="F43" s="168"/>
      <c r="G43" s="161"/>
      <c r="H43" s="171"/>
      <c r="I43" s="177"/>
      <c r="J43" s="181"/>
    </row>
    <row r="44" spans="1:10" ht="14.25">
      <c r="A44" s="325" t="s">
        <v>114</v>
      </c>
      <c r="B44" s="130" t="s">
        <v>97</v>
      </c>
      <c r="C44" s="97" t="s">
        <v>41</v>
      </c>
      <c r="D44" s="165"/>
      <c r="E44" s="158"/>
      <c r="F44" s="169"/>
      <c r="G44" s="159"/>
      <c r="H44" s="172"/>
      <c r="I44" s="176"/>
      <c r="J44" s="179"/>
    </row>
    <row r="45" spans="1:10" ht="14.25">
      <c r="A45" s="326"/>
      <c r="B45" s="131" t="s">
        <v>98</v>
      </c>
      <c r="C45" s="99" t="s">
        <v>42</v>
      </c>
      <c r="D45" s="163"/>
      <c r="E45" s="148"/>
      <c r="I45" s="170"/>
      <c r="J45" s="173"/>
    </row>
    <row r="46" spans="1:10" ht="14.25">
      <c r="A46" s="326"/>
      <c r="B46" s="131" t="s">
        <v>99</v>
      </c>
      <c r="C46" s="99" t="s">
        <v>43</v>
      </c>
      <c r="D46" s="163"/>
      <c r="E46" s="148"/>
      <c r="I46" s="170"/>
      <c r="J46" s="173"/>
    </row>
    <row r="47" spans="1:10" ht="14.25">
      <c r="A47" s="326"/>
      <c r="B47" s="131" t="s">
        <v>100</v>
      </c>
      <c r="C47" s="99" t="s">
        <v>44</v>
      </c>
      <c r="D47" s="163"/>
      <c r="E47" s="148"/>
      <c r="I47" s="170"/>
      <c r="J47" s="173"/>
    </row>
    <row r="48" spans="1:10" ht="14.25">
      <c r="A48" s="326"/>
      <c r="B48" s="131" t="s">
        <v>101</v>
      </c>
      <c r="C48" s="99" t="s">
        <v>45</v>
      </c>
      <c r="D48" s="163"/>
      <c r="E48" s="148"/>
      <c r="I48" s="152"/>
      <c r="J48" s="180"/>
    </row>
    <row r="49" spans="1:10" ht="14.25">
      <c r="A49" s="326"/>
      <c r="B49" s="131" t="s">
        <v>102</v>
      </c>
      <c r="C49" s="99" t="s">
        <v>46</v>
      </c>
      <c r="D49" s="163"/>
      <c r="E49" s="148"/>
      <c r="I49" s="170"/>
      <c r="J49" s="173"/>
    </row>
    <row r="50" spans="1:10" ht="14.25">
      <c r="A50" s="326"/>
      <c r="B50" s="131" t="s">
        <v>103</v>
      </c>
      <c r="C50" s="99" t="s">
        <v>47</v>
      </c>
      <c r="D50" s="163"/>
      <c r="E50" s="148"/>
      <c r="I50" s="170"/>
      <c r="J50" s="173"/>
    </row>
    <row r="51" spans="1:10" ht="14.25">
      <c r="A51" s="326"/>
      <c r="B51" s="131" t="s">
        <v>104</v>
      </c>
      <c r="C51" s="99" t="s">
        <v>48</v>
      </c>
      <c r="D51" s="163"/>
      <c r="E51" s="148"/>
      <c r="I51" s="152"/>
      <c r="J51" s="180"/>
    </row>
    <row r="52" spans="1:10" ht="15" thickBot="1">
      <c r="A52" s="327"/>
      <c r="B52" s="132" t="s">
        <v>105</v>
      </c>
      <c r="C52" s="101" t="s">
        <v>49</v>
      </c>
      <c r="D52" s="166"/>
      <c r="E52" s="160"/>
      <c r="F52" s="168"/>
      <c r="G52" s="161"/>
      <c r="H52" s="171"/>
      <c r="I52" s="171"/>
      <c r="J52" s="174"/>
    </row>
    <row r="53" spans="1:10" ht="14.25">
      <c r="A53" s="311" t="s">
        <v>115</v>
      </c>
      <c r="B53" s="102" t="s">
        <v>106</v>
      </c>
      <c r="C53" s="103" t="s">
        <v>50</v>
      </c>
      <c r="D53" s="165"/>
      <c r="E53" s="158"/>
      <c r="F53" s="169"/>
      <c r="G53" s="159"/>
      <c r="H53" s="172"/>
      <c r="I53" s="176"/>
      <c r="J53" s="179"/>
    </row>
    <row r="54" spans="1:10" ht="14.25">
      <c r="A54" s="312"/>
      <c r="B54" s="104" t="s">
        <v>107</v>
      </c>
      <c r="C54" s="105" t="s">
        <v>51</v>
      </c>
      <c r="D54" s="163"/>
      <c r="E54" s="148"/>
      <c r="I54" s="170"/>
      <c r="J54" s="173"/>
    </row>
    <row r="55" spans="1:10" ht="14.25">
      <c r="A55" s="312"/>
      <c r="B55" s="104" t="s">
        <v>108</v>
      </c>
      <c r="C55" s="105" t="s">
        <v>52</v>
      </c>
      <c r="D55" s="163"/>
      <c r="E55" s="148"/>
      <c r="I55" s="152"/>
      <c r="J55" s="180"/>
    </row>
    <row r="56" spans="1:10" ht="14.25">
      <c r="A56" s="312"/>
      <c r="B56" s="104" t="s">
        <v>109</v>
      </c>
      <c r="C56" s="105" t="s">
        <v>53</v>
      </c>
      <c r="D56" s="163"/>
      <c r="E56" s="148"/>
      <c r="I56" s="170"/>
      <c r="J56" s="173"/>
    </row>
    <row r="57" spans="1:10" ht="14.25">
      <c r="A57" s="312"/>
      <c r="B57" s="104" t="s">
        <v>110</v>
      </c>
      <c r="C57" s="105" t="s">
        <v>54</v>
      </c>
      <c r="D57" s="163"/>
      <c r="E57" s="148"/>
      <c r="I57" s="170"/>
      <c r="J57" s="173"/>
    </row>
    <row r="58" spans="1:10" ht="15" thickBot="1">
      <c r="A58" s="313"/>
      <c r="B58" s="106" t="s">
        <v>111</v>
      </c>
      <c r="C58" s="107" t="s">
        <v>55</v>
      </c>
      <c r="D58" s="166"/>
      <c r="E58" s="160"/>
      <c r="F58" s="168"/>
      <c r="G58" s="161"/>
      <c r="H58" s="171"/>
      <c r="I58" s="171"/>
      <c r="J58" s="174"/>
    </row>
    <row r="59" spans="3:10" ht="14.25">
      <c r="C59" s="42"/>
      <c r="D59" s="151"/>
      <c r="E59" s="31"/>
      <c r="F59" s="149"/>
      <c r="H59" s="149"/>
      <c r="I59" s="31"/>
      <c r="J59" s="149"/>
    </row>
    <row r="60" spans="3:11" ht="14.25">
      <c r="C60" s="42"/>
      <c r="D60" s="151"/>
      <c r="E60" s="31"/>
      <c r="F60" s="149"/>
      <c r="H60" s="149"/>
      <c r="I60" s="31"/>
      <c r="J60" s="149"/>
      <c r="K60" s="32"/>
    </row>
    <row r="61" spans="3:11" ht="14.25">
      <c r="C61" s="42"/>
      <c r="D61" s="151"/>
      <c r="E61" s="31"/>
      <c r="F61" s="149"/>
      <c r="H61" s="149"/>
      <c r="I61" s="31"/>
      <c r="J61" s="149"/>
      <c r="K61" s="32"/>
    </row>
    <row r="62" spans="3:11" ht="14.25">
      <c r="C62" s="150"/>
      <c r="D62" s="150"/>
      <c r="E62" s="149"/>
      <c r="F62" s="149"/>
      <c r="H62" s="149"/>
      <c r="I62" s="149"/>
      <c r="J62" s="149"/>
      <c r="K62" s="149"/>
    </row>
    <row r="63" spans="3:11" ht="14.25">
      <c r="C63" s="150"/>
      <c r="D63" s="150"/>
      <c r="E63" s="149"/>
      <c r="F63" s="149"/>
      <c r="H63" s="149"/>
      <c r="I63" s="149"/>
      <c r="J63" s="149"/>
      <c r="K63" s="149"/>
    </row>
    <row r="64" spans="3:11" ht="14.25">
      <c r="C64" s="150"/>
      <c r="D64" s="150"/>
      <c r="E64" s="149"/>
      <c r="F64" s="149"/>
      <c r="H64" s="149"/>
      <c r="I64" s="149"/>
      <c r="J64" s="149"/>
      <c r="K64" s="149"/>
    </row>
    <row r="65" spans="3:11" ht="14.25">
      <c r="C65" s="150"/>
      <c r="D65" s="150"/>
      <c r="E65" s="149"/>
      <c r="F65" s="149"/>
      <c r="H65" s="149"/>
      <c r="I65" s="149"/>
      <c r="J65" s="149"/>
      <c r="K65" s="149"/>
    </row>
    <row r="66" spans="3:11" ht="14.25">
      <c r="C66" s="150"/>
      <c r="D66" s="150"/>
      <c r="E66" s="149"/>
      <c r="F66" s="149"/>
      <c r="H66" s="149"/>
      <c r="I66" s="149"/>
      <c r="J66" s="149"/>
      <c r="K66" s="149"/>
    </row>
    <row r="67" spans="3:11" ht="14.25">
      <c r="C67" s="150"/>
      <c r="D67" s="150"/>
      <c r="E67" s="149"/>
      <c r="F67" s="149"/>
      <c r="H67" s="149"/>
      <c r="I67" s="149"/>
      <c r="J67" s="149"/>
      <c r="K67" s="149"/>
    </row>
    <row r="68" spans="3:11" ht="14.25">
      <c r="C68" s="150"/>
      <c r="D68" s="150"/>
      <c r="E68" s="149"/>
      <c r="F68" s="149"/>
      <c r="H68" s="149"/>
      <c r="I68" s="149"/>
      <c r="J68" s="149"/>
      <c r="K68" s="149"/>
    </row>
    <row r="69" spans="3:11" ht="14.25">
      <c r="C69" s="150"/>
      <c r="D69" s="150"/>
      <c r="E69" s="149"/>
      <c r="F69" s="149"/>
      <c r="H69" s="149"/>
      <c r="I69" s="149"/>
      <c r="J69" s="149"/>
      <c r="K69" s="149"/>
    </row>
    <row r="70" spans="3:11" ht="14.25">
      <c r="C70" s="150"/>
      <c r="D70" s="150"/>
      <c r="E70" s="149"/>
      <c r="F70" s="149"/>
      <c r="H70" s="149"/>
      <c r="I70" s="149"/>
      <c r="J70" s="149"/>
      <c r="K70" s="149"/>
    </row>
    <row r="71" spans="3:11" ht="14.25">
      <c r="C71" s="150"/>
      <c r="D71" s="150"/>
      <c r="E71" s="149"/>
      <c r="F71" s="149"/>
      <c r="H71" s="149"/>
      <c r="I71" s="149"/>
      <c r="J71" s="149"/>
      <c r="K71" s="149"/>
    </row>
    <row r="72" spans="3:11" ht="14.25">
      <c r="C72" s="150"/>
      <c r="D72" s="150"/>
      <c r="E72" s="149"/>
      <c r="F72" s="149"/>
      <c r="H72" s="149"/>
      <c r="I72" s="149"/>
      <c r="J72" s="149"/>
      <c r="K72" s="149"/>
    </row>
    <row r="73" spans="3:11" ht="14.25">
      <c r="C73" s="150"/>
      <c r="D73" s="150"/>
      <c r="E73" s="149"/>
      <c r="F73" s="149"/>
      <c r="H73" s="149"/>
      <c r="I73" s="149"/>
      <c r="J73" s="149"/>
      <c r="K73" s="149"/>
    </row>
    <row r="74" spans="3:11" ht="14.25">
      <c r="C74" s="150"/>
      <c r="D74" s="150"/>
      <c r="E74" s="149"/>
      <c r="F74" s="149"/>
      <c r="H74" s="149"/>
      <c r="I74" s="149"/>
      <c r="J74" s="149"/>
      <c r="K74" s="149"/>
    </row>
    <row r="75" spans="3:11" ht="14.25">
      <c r="C75" s="150"/>
      <c r="D75" s="150"/>
      <c r="E75" s="149"/>
      <c r="F75" s="149"/>
      <c r="H75" s="149"/>
      <c r="I75" s="149"/>
      <c r="J75" s="149"/>
      <c r="K75" s="149"/>
    </row>
    <row r="76" spans="3:11" ht="14.25">
      <c r="C76" s="150"/>
      <c r="D76" s="150"/>
      <c r="E76" s="149"/>
      <c r="F76" s="149"/>
      <c r="H76" s="149"/>
      <c r="I76" s="149"/>
      <c r="J76" s="149"/>
      <c r="K76" s="149"/>
    </row>
    <row r="77" spans="3:11" ht="14.25">
      <c r="C77" s="150"/>
      <c r="D77" s="150"/>
      <c r="E77" s="149"/>
      <c r="F77" s="149"/>
      <c r="H77" s="149"/>
      <c r="I77" s="149"/>
      <c r="J77" s="149"/>
      <c r="K77" s="149"/>
    </row>
    <row r="78" spans="3:11" ht="14.25">
      <c r="C78" s="150"/>
      <c r="D78" s="150"/>
      <c r="E78" s="149"/>
      <c r="F78" s="149"/>
      <c r="H78" s="149"/>
      <c r="I78" s="149"/>
      <c r="J78" s="149"/>
      <c r="K78" s="149"/>
    </row>
    <row r="79" spans="3:11" ht="14.25">
      <c r="C79" s="150"/>
      <c r="D79" s="150"/>
      <c r="E79" s="149"/>
      <c r="F79" s="149"/>
      <c r="H79" s="149"/>
      <c r="I79" s="149"/>
      <c r="J79" s="149"/>
      <c r="K79" s="149"/>
    </row>
    <row r="80" spans="3:11" ht="14.25">
      <c r="C80" s="150"/>
      <c r="D80" s="150"/>
      <c r="E80" s="149"/>
      <c r="F80" s="149"/>
      <c r="H80" s="149"/>
      <c r="I80" s="149"/>
      <c r="J80" s="149"/>
      <c r="K80" s="149"/>
    </row>
    <row r="81" spans="3:11" ht="14.25">
      <c r="C81" s="150"/>
      <c r="D81" s="150"/>
      <c r="E81" s="149"/>
      <c r="F81" s="149"/>
      <c r="H81" s="149"/>
      <c r="I81" s="149"/>
      <c r="J81" s="149"/>
      <c r="K81" s="149"/>
    </row>
    <row r="82" spans="3:11" ht="14.25">
      <c r="C82" s="150"/>
      <c r="D82" s="150"/>
      <c r="E82" s="149"/>
      <c r="F82" s="149"/>
      <c r="H82" s="149"/>
      <c r="I82" s="149"/>
      <c r="J82" s="149"/>
      <c r="K82" s="149"/>
    </row>
    <row r="83" spans="3:11" ht="14.25">
      <c r="C83" s="150"/>
      <c r="D83" s="150"/>
      <c r="E83" s="149"/>
      <c r="F83" s="149"/>
      <c r="H83" s="149"/>
      <c r="I83" s="149"/>
      <c r="J83" s="149"/>
      <c r="K83" s="149"/>
    </row>
    <row r="84" spans="3:11" ht="14.25">
      <c r="C84" s="150"/>
      <c r="D84" s="150"/>
      <c r="E84" s="149"/>
      <c r="F84" s="149"/>
      <c r="H84" s="149"/>
      <c r="I84" s="149"/>
      <c r="J84" s="149"/>
      <c r="K84" s="149"/>
    </row>
  </sheetData>
  <sheetProtection/>
  <mergeCells count="8">
    <mergeCell ref="A37:A43"/>
    <mergeCell ref="A44:A52"/>
    <mergeCell ref="A53:A58"/>
    <mergeCell ref="D2:F2"/>
    <mergeCell ref="H2:J2"/>
    <mergeCell ref="A3:A16"/>
    <mergeCell ref="A17:A34"/>
    <mergeCell ref="A35:A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showGridLines="0" zoomScalePageLayoutView="0" workbookViewId="0" topLeftCell="A31">
      <selection activeCell="B44" sqref="B44:C52"/>
    </sheetView>
  </sheetViews>
  <sheetFormatPr defaultColWidth="11.421875" defaultRowHeight="15"/>
  <cols>
    <col min="1" max="1" width="17.57421875" style="27" customWidth="1"/>
    <col min="2" max="2" width="5.140625" style="36" bestFit="1" customWidth="1"/>
    <col min="3" max="3" width="65.7109375" style="50" bestFit="1" customWidth="1"/>
    <col min="4" max="4" width="1.421875" style="170" customWidth="1"/>
    <col min="5" max="5" width="3.421875" style="30" customWidth="1"/>
    <col min="6" max="6" width="1.421875" style="178" customWidth="1"/>
    <col min="7" max="16384" width="11.421875" style="30" customWidth="1"/>
  </cols>
  <sheetData>
    <row r="1" spans="1:6" s="31" customFormat="1" ht="15" thickBot="1">
      <c r="A1" s="29"/>
      <c r="B1" s="45"/>
      <c r="C1" s="150"/>
      <c r="D1" s="149"/>
      <c r="F1" s="149"/>
    </row>
    <row r="2" spans="2:9" ht="24.75" customHeight="1" thickBot="1">
      <c r="B2" s="337" t="s">
        <v>427</v>
      </c>
      <c r="C2" s="338"/>
      <c r="D2" s="339" t="s">
        <v>428</v>
      </c>
      <c r="E2" s="335"/>
      <c r="F2" s="336"/>
      <c r="H2" s="32"/>
      <c r="I2" s="32"/>
    </row>
    <row r="3" spans="1:6" ht="14.25">
      <c r="A3" s="314" t="s">
        <v>112</v>
      </c>
      <c r="B3" s="54" t="s">
        <v>69</v>
      </c>
      <c r="C3" s="55" t="s">
        <v>0</v>
      </c>
      <c r="D3" s="172"/>
      <c r="E3" s="191"/>
      <c r="F3" s="175"/>
    </row>
    <row r="4" spans="1:6" ht="14.25">
      <c r="A4" s="315"/>
      <c r="B4" s="56" t="s">
        <v>56</v>
      </c>
      <c r="C4" s="57" t="s">
        <v>1</v>
      </c>
      <c r="E4" s="184"/>
      <c r="F4" s="173"/>
    </row>
    <row r="5" spans="1:6" ht="14.25">
      <c r="A5" s="315"/>
      <c r="B5" s="56" t="s">
        <v>57</v>
      </c>
      <c r="C5" s="57" t="s">
        <v>2</v>
      </c>
      <c r="E5" s="184"/>
      <c r="F5" s="173"/>
    </row>
    <row r="6" spans="1:6" ht="14.25">
      <c r="A6" s="315"/>
      <c r="B6" s="56" t="s">
        <v>58</v>
      </c>
      <c r="C6" s="57" t="s">
        <v>3</v>
      </c>
      <c r="E6" s="184"/>
      <c r="F6" s="173"/>
    </row>
    <row r="7" spans="1:6" ht="14.25">
      <c r="A7" s="315"/>
      <c r="B7" s="56" t="s">
        <v>59</v>
      </c>
      <c r="C7" s="57" t="s">
        <v>4</v>
      </c>
      <c r="E7" s="184"/>
      <c r="F7" s="173"/>
    </row>
    <row r="8" spans="1:6" ht="14.25">
      <c r="A8" s="315"/>
      <c r="B8" s="56" t="s">
        <v>60</v>
      </c>
      <c r="C8" s="57" t="s">
        <v>5</v>
      </c>
      <c r="E8" s="170"/>
      <c r="F8" s="173"/>
    </row>
    <row r="9" spans="1:6" ht="14.25">
      <c r="A9" s="315"/>
      <c r="B9" s="56" t="s">
        <v>61</v>
      </c>
      <c r="C9" s="57" t="s">
        <v>6</v>
      </c>
      <c r="E9" s="170"/>
      <c r="F9" s="173"/>
    </row>
    <row r="10" spans="1:6" ht="14.25" customHeight="1">
      <c r="A10" s="315"/>
      <c r="B10" s="56" t="s">
        <v>62</v>
      </c>
      <c r="C10" s="57" t="s">
        <v>7</v>
      </c>
      <c r="E10" s="170"/>
      <c r="F10" s="173"/>
    </row>
    <row r="11" spans="1:6" ht="14.25">
      <c r="A11" s="315"/>
      <c r="B11" s="56" t="s">
        <v>63</v>
      </c>
      <c r="C11" s="57" t="s">
        <v>8</v>
      </c>
      <c r="E11" s="184"/>
      <c r="F11" s="173"/>
    </row>
    <row r="12" spans="1:6" ht="14.25" customHeight="1">
      <c r="A12" s="315"/>
      <c r="B12" s="56" t="s">
        <v>64</v>
      </c>
      <c r="C12" s="57" t="s">
        <v>9</v>
      </c>
      <c r="E12" s="184"/>
      <c r="F12" s="173"/>
    </row>
    <row r="13" spans="1:6" ht="14.25">
      <c r="A13" s="315"/>
      <c r="B13" s="56" t="s">
        <v>65</v>
      </c>
      <c r="C13" s="57" t="s">
        <v>10</v>
      </c>
      <c r="E13" s="184"/>
      <c r="F13" s="173"/>
    </row>
    <row r="14" spans="1:6" ht="14.25">
      <c r="A14" s="315"/>
      <c r="B14" s="56" t="s">
        <v>66</v>
      </c>
      <c r="C14" s="57" t="s">
        <v>11</v>
      </c>
      <c r="E14" s="184"/>
      <c r="F14" s="173"/>
    </row>
    <row r="15" spans="1:6" ht="14.25">
      <c r="A15" s="315"/>
      <c r="B15" s="56" t="s">
        <v>67</v>
      </c>
      <c r="C15" s="58" t="s">
        <v>12</v>
      </c>
      <c r="E15" s="184"/>
      <c r="F15" s="173"/>
    </row>
    <row r="16" spans="1:6" ht="15" thickBot="1">
      <c r="A16" s="315"/>
      <c r="B16" s="56" t="s">
        <v>68</v>
      </c>
      <c r="C16" s="58" t="s">
        <v>13</v>
      </c>
      <c r="D16" s="171"/>
      <c r="E16" s="171"/>
      <c r="F16" s="174"/>
    </row>
    <row r="17" spans="1:6" ht="14.25">
      <c r="A17" s="317" t="s">
        <v>118</v>
      </c>
      <c r="B17" s="51" t="s">
        <v>70</v>
      </c>
      <c r="C17" s="59" t="s">
        <v>14</v>
      </c>
      <c r="D17" s="172"/>
      <c r="E17" s="191"/>
      <c r="F17" s="175"/>
    </row>
    <row r="18" spans="1:6" ht="14.25">
      <c r="A18" s="318"/>
      <c r="B18" s="52" t="s">
        <v>71</v>
      </c>
      <c r="C18" s="60" t="s">
        <v>15</v>
      </c>
      <c r="E18" s="186"/>
      <c r="F18" s="173"/>
    </row>
    <row r="19" spans="1:6" ht="14.25">
      <c r="A19" s="318"/>
      <c r="B19" s="52" t="s">
        <v>72</v>
      </c>
      <c r="C19" s="60" t="s">
        <v>16</v>
      </c>
      <c r="E19" s="184"/>
      <c r="F19" s="173"/>
    </row>
    <row r="20" spans="1:6" ht="14.25">
      <c r="A20" s="318"/>
      <c r="B20" s="52" t="s">
        <v>73</v>
      </c>
      <c r="C20" s="60" t="s">
        <v>17</v>
      </c>
      <c r="E20" s="184"/>
      <c r="F20" s="173"/>
    </row>
    <row r="21" spans="1:6" ht="14.25">
      <c r="A21" s="318"/>
      <c r="B21" s="52" t="s">
        <v>74</v>
      </c>
      <c r="C21" s="60" t="s">
        <v>18</v>
      </c>
      <c r="E21" s="186"/>
      <c r="F21" s="173"/>
    </row>
    <row r="22" spans="1:6" ht="14.25">
      <c r="A22" s="318"/>
      <c r="B22" s="52" t="s">
        <v>75</v>
      </c>
      <c r="C22" s="60" t="s">
        <v>19</v>
      </c>
      <c r="E22" s="184"/>
      <c r="F22" s="173"/>
    </row>
    <row r="23" spans="1:6" ht="14.25">
      <c r="A23" s="318"/>
      <c r="B23" s="52" t="s">
        <v>76</v>
      </c>
      <c r="C23" s="60" t="s">
        <v>20</v>
      </c>
      <c r="E23" s="184"/>
      <c r="F23" s="173"/>
    </row>
    <row r="24" spans="1:6" ht="14.25">
      <c r="A24" s="318"/>
      <c r="B24" s="52" t="s">
        <v>77</v>
      </c>
      <c r="C24" s="60" t="s">
        <v>21</v>
      </c>
      <c r="E24" s="184"/>
      <c r="F24" s="173"/>
    </row>
    <row r="25" spans="1:6" ht="14.25">
      <c r="A25" s="318"/>
      <c r="B25" s="52" t="s">
        <v>78</v>
      </c>
      <c r="C25" s="60" t="s">
        <v>22</v>
      </c>
      <c r="E25" s="186"/>
      <c r="F25" s="173"/>
    </row>
    <row r="26" spans="1:6" ht="14.25">
      <c r="A26" s="318"/>
      <c r="B26" s="52" t="s">
        <v>79</v>
      </c>
      <c r="C26" s="60" t="s">
        <v>23</v>
      </c>
      <c r="E26" s="184"/>
      <c r="F26" s="173"/>
    </row>
    <row r="27" spans="1:6" ht="14.25">
      <c r="A27" s="318"/>
      <c r="B27" s="52" t="s">
        <v>80</v>
      </c>
      <c r="C27" s="60" t="s">
        <v>24</v>
      </c>
      <c r="E27" s="184"/>
      <c r="F27" s="173"/>
    </row>
    <row r="28" spans="1:6" ht="14.25">
      <c r="A28" s="318"/>
      <c r="B28" s="52" t="s">
        <v>81</v>
      </c>
      <c r="C28" s="60" t="s">
        <v>25</v>
      </c>
      <c r="E28" s="186"/>
      <c r="F28" s="173"/>
    </row>
    <row r="29" spans="1:6" ht="14.25">
      <c r="A29" s="318"/>
      <c r="B29" s="52" t="s">
        <v>82</v>
      </c>
      <c r="C29" s="60" t="s">
        <v>26</v>
      </c>
      <c r="E29" s="186"/>
      <c r="F29" s="173"/>
    </row>
    <row r="30" spans="1:6" ht="14.25">
      <c r="A30" s="318"/>
      <c r="B30" s="52" t="s">
        <v>83</v>
      </c>
      <c r="C30" s="60" t="s">
        <v>27</v>
      </c>
      <c r="E30" s="186"/>
      <c r="F30" s="173"/>
    </row>
    <row r="31" spans="1:6" ht="14.25">
      <c r="A31" s="318"/>
      <c r="B31" s="52" t="s">
        <v>84</v>
      </c>
      <c r="C31" s="60" t="s">
        <v>28</v>
      </c>
      <c r="E31" s="184"/>
      <c r="F31" s="173"/>
    </row>
    <row r="32" spans="1:6" ht="14.25">
      <c r="A32" s="318"/>
      <c r="B32" s="52" t="s">
        <v>85</v>
      </c>
      <c r="C32" s="60" t="s">
        <v>29</v>
      </c>
      <c r="E32" s="184"/>
      <c r="F32" s="173"/>
    </row>
    <row r="33" spans="1:6" ht="14.25">
      <c r="A33" s="318"/>
      <c r="B33" s="52" t="s">
        <v>86</v>
      </c>
      <c r="C33" s="60" t="s">
        <v>30</v>
      </c>
      <c r="E33" s="184"/>
      <c r="F33" s="173"/>
    </row>
    <row r="34" spans="1:6" ht="15" thickBot="1">
      <c r="A34" s="319"/>
      <c r="B34" s="53" t="s">
        <v>87</v>
      </c>
      <c r="C34" s="61" t="s">
        <v>31</v>
      </c>
      <c r="D34" s="171"/>
      <c r="E34" s="197"/>
      <c r="F34" s="174"/>
    </row>
    <row r="35" spans="1:6" ht="14.25">
      <c r="A35" s="320" t="s">
        <v>113</v>
      </c>
      <c r="B35" s="136" t="s">
        <v>88</v>
      </c>
      <c r="C35" s="137" t="s">
        <v>32</v>
      </c>
      <c r="E35" s="188"/>
      <c r="F35" s="173"/>
    </row>
    <row r="36" spans="1:6" ht="15" thickBot="1">
      <c r="A36" s="332"/>
      <c r="B36" s="62" t="s">
        <v>89</v>
      </c>
      <c r="C36" s="63" t="s">
        <v>33</v>
      </c>
      <c r="E36" s="199"/>
      <c r="F36" s="173"/>
    </row>
    <row r="37" spans="1:6" ht="14.25">
      <c r="A37" s="322" t="s">
        <v>116</v>
      </c>
      <c r="B37" s="133" t="s">
        <v>90</v>
      </c>
      <c r="C37" s="91" t="s">
        <v>34</v>
      </c>
      <c r="D37" s="172"/>
      <c r="E37" s="200"/>
      <c r="F37" s="175"/>
    </row>
    <row r="38" spans="1:6" ht="14.25">
      <c r="A38" s="323"/>
      <c r="B38" s="134" t="s">
        <v>91</v>
      </c>
      <c r="C38" s="93" t="s">
        <v>35</v>
      </c>
      <c r="E38" s="186"/>
      <c r="F38" s="173"/>
    </row>
    <row r="39" spans="1:6" ht="14.25">
      <c r="A39" s="323"/>
      <c r="B39" s="134" t="s">
        <v>92</v>
      </c>
      <c r="C39" s="93" t="s">
        <v>36</v>
      </c>
      <c r="E39" s="186"/>
      <c r="F39" s="173"/>
    </row>
    <row r="40" spans="1:6" ht="14.25">
      <c r="A40" s="323"/>
      <c r="B40" s="134" t="s">
        <v>93</v>
      </c>
      <c r="C40" s="93" t="s">
        <v>37</v>
      </c>
      <c r="E40" s="186"/>
      <c r="F40" s="173"/>
    </row>
    <row r="41" spans="1:6" ht="14.25">
      <c r="A41" s="323"/>
      <c r="B41" s="134" t="s">
        <v>94</v>
      </c>
      <c r="C41" s="93" t="s">
        <v>38</v>
      </c>
      <c r="E41" s="186"/>
      <c r="F41" s="173"/>
    </row>
    <row r="42" spans="1:6" ht="14.25">
      <c r="A42" s="323"/>
      <c r="B42" s="134" t="s">
        <v>95</v>
      </c>
      <c r="C42" s="93" t="s">
        <v>39</v>
      </c>
      <c r="E42" s="184"/>
      <c r="F42" s="173"/>
    </row>
    <row r="43" spans="1:6" ht="15" thickBot="1">
      <c r="A43" s="324"/>
      <c r="B43" s="135" t="s">
        <v>96</v>
      </c>
      <c r="C43" s="95" t="s">
        <v>40</v>
      </c>
      <c r="D43" s="171"/>
      <c r="E43" s="197"/>
      <c r="F43" s="174"/>
    </row>
    <row r="44" spans="1:6" ht="14.25">
      <c r="A44" s="325" t="s">
        <v>114</v>
      </c>
      <c r="B44" s="130" t="s">
        <v>97</v>
      </c>
      <c r="C44" s="97" t="s">
        <v>41</v>
      </c>
      <c r="E44" s="188"/>
      <c r="F44" s="173"/>
    </row>
    <row r="45" spans="1:6" ht="14.25">
      <c r="A45" s="326"/>
      <c r="B45" s="131" t="s">
        <v>98</v>
      </c>
      <c r="C45" s="99" t="s">
        <v>42</v>
      </c>
      <c r="E45" s="186"/>
      <c r="F45" s="173"/>
    </row>
    <row r="46" spans="1:6" ht="14.25">
      <c r="A46" s="326"/>
      <c r="B46" s="131" t="s">
        <v>99</v>
      </c>
      <c r="C46" s="99" t="s">
        <v>43</v>
      </c>
      <c r="E46" s="186"/>
      <c r="F46" s="173"/>
    </row>
    <row r="47" spans="1:6" ht="14.25">
      <c r="A47" s="326"/>
      <c r="B47" s="131" t="s">
        <v>100</v>
      </c>
      <c r="C47" s="99" t="s">
        <v>44</v>
      </c>
      <c r="E47" s="186"/>
      <c r="F47" s="173"/>
    </row>
    <row r="48" spans="1:6" ht="14.25">
      <c r="A48" s="326"/>
      <c r="B48" s="131" t="s">
        <v>101</v>
      </c>
      <c r="C48" s="99" t="s">
        <v>45</v>
      </c>
      <c r="E48" s="184"/>
      <c r="F48" s="173"/>
    </row>
    <row r="49" spans="1:6" ht="14.25">
      <c r="A49" s="326"/>
      <c r="B49" s="131" t="s">
        <v>102</v>
      </c>
      <c r="C49" s="99" t="s">
        <v>46</v>
      </c>
      <c r="E49" s="186"/>
      <c r="F49" s="173"/>
    </row>
    <row r="50" spans="1:6" ht="14.25">
      <c r="A50" s="326"/>
      <c r="B50" s="131" t="s">
        <v>103</v>
      </c>
      <c r="C50" s="99" t="s">
        <v>47</v>
      </c>
      <c r="E50" s="186"/>
      <c r="F50" s="173"/>
    </row>
    <row r="51" spans="1:6" ht="14.25">
      <c r="A51" s="326"/>
      <c r="B51" s="131" t="s">
        <v>104</v>
      </c>
      <c r="C51" s="99" t="s">
        <v>48</v>
      </c>
      <c r="E51" s="184"/>
      <c r="F51" s="173"/>
    </row>
    <row r="52" spans="1:6" ht="15" thickBot="1">
      <c r="A52" s="327"/>
      <c r="B52" s="132" t="s">
        <v>105</v>
      </c>
      <c r="C52" s="101" t="s">
        <v>49</v>
      </c>
      <c r="E52" s="199"/>
      <c r="F52" s="173"/>
    </row>
    <row r="53" spans="1:6" ht="14.25">
      <c r="A53" s="311" t="s">
        <v>419</v>
      </c>
      <c r="B53" s="102" t="s">
        <v>106</v>
      </c>
      <c r="C53" s="103" t="s">
        <v>50</v>
      </c>
      <c r="D53" s="172"/>
      <c r="E53" s="191"/>
      <c r="F53" s="175"/>
    </row>
    <row r="54" spans="1:6" ht="14.25">
      <c r="A54" s="312"/>
      <c r="B54" s="104" t="s">
        <v>107</v>
      </c>
      <c r="C54" s="105" t="s">
        <v>51</v>
      </c>
      <c r="E54" s="186"/>
      <c r="F54" s="173"/>
    </row>
    <row r="55" spans="1:6" ht="14.25">
      <c r="A55" s="312"/>
      <c r="B55" s="104" t="s">
        <v>108</v>
      </c>
      <c r="C55" s="105" t="s">
        <v>52</v>
      </c>
      <c r="E55" s="184"/>
      <c r="F55" s="173"/>
    </row>
    <row r="56" spans="1:6" ht="14.25">
      <c r="A56" s="312"/>
      <c r="B56" s="104" t="s">
        <v>109</v>
      </c>
      <c r="C56" s="105" t="s">
        <v>53</v>
      </c>
      <c r="E56" s="186"/>
      <c r="F56" s="173"/>
    </row>
    <row r="57" spans="1:6" ht="14.25">
      <c r="A57" s="312"/>
      <c r="B57" s="104" t="s">
        <v>110</v>
      </c>
      <c r="C57" s="105" t="s">
        <v>54</v>
      </c>
      <c r="E57" s="186"/>
      <c r="F57" s="173"/>
    </row>
    <row r="58" spans="1:6" ht="15" thickBot="1">
      <c r="A58" s="313"/>
      <c r="B58" s="106" t="s">
        <v>111</v>
      </c>
      <c r="C58" s="107" t="s">
        <v>55</v>
      </c>
      <c r="D58" s="171"/>
      <c r="E58" s="171"/>
      <c r="F58" s="174"/>
    </row>
    <row r="59" spans="3:6" ht="14.25">
      <c r="C59" s="42"/>
      <c r="D59" s="149"/>
      <c r="E59" s="31"/>
      <c r="F59" s="149"/>
    </row>
    <row r="60" spans="3:7" ht="14.25">
      <c r="C60" s="42"/>
      <c r="D60" s="149"/>
      <c r="E60" s="31"/>
      <c r="F60" s="149"/>
      <c r="G60" s="32"/>
    </row>
    <row r="61" spans="3:7" ht="14.25">
      <c r="C61" s="42"/>
      <c r="D61" s="149"/>
      <c r="E61" s="31"/>
      <c r="F61" s="149"/>
      <c r="G61" s="32"/>
    </row>
    <row r="62" spans="3:7" ht="14.25">
      <c r="C62" s="150"/>
      <c r="D62" s="149"/>
      <c r="E62" s="149"/>
      <c r="F62" s="149"/>
      <c r="G62" s="149"/>
    </row>
    <row r="63" spans="3:7" ht="14.25">
      <c r="C63" s="150"/>
      <c r="D63" s="149"/>
      <c r="E63" s="149"/>
      <c r="F63" s="149"/>
      <c r="G63" s="149"/>
    </row>
    <row r="64" spans="3:7" ht="14.25">
      <c r="C64" s="150"/>
      <c r="D64" s="149"/>
      <c r="E64" s="149"/>
      <c r="F64" s="149"/>
      <c r="G64" s="149"/>
    </row>
    <row r="65" spans="3:7" ht="14.25">
      <c r="C65" s="150"/>
      <c r="D65" s="149"/>
      <c r="E65" s="149"/>
      <c r="F65" s="149"/>
      <c r="G65" s="149"/>
    </row>
    <row r="66" spans="3:7" ht="14.25">
      <c r="C66" s="150"/>
      <c r="D66" s="149"/>
      <c r="E66" s="149"/>
      <c r="F66" s="149"/>
      <c r="G66" s="149"/>
    </row>
    <row r="67" spans="3:7" ht="14.25">
      <c r="C67" s="150"/>
      <c r="D67" s="149"/>
      <c r="E67" s="149"/>
      <c r="F67" s="149"/>
      <c r="G67" s="149"/>
    </row>
    <row r="68" spans="3:7" ht="14.25">
      <c r="C68" s="150"/>
      <c r="D68" s="149"/>
      <c r="E68" s="149"/>
      <c r="F68" s="149"/>
      <c r="G68" s="149"/>
    </row>
    <row r="69" spans="3:7" ht="14.25">
      <c r="C69" s="150"/>
      <c r="D69" s="149"/>
      <c r="E69" s="149"/>
      <c r="F69" s="149"/>
      <c r="G69" s="149"/>
    </row>
    <row r="70" spans="3:7" ht="14.25">
      <c r="C70" s="150"/>
      <c r="D70" s="149"/>
      <c r="E70" s="149"/>
      <c r="F70" s="149"/>
      <c r="G70" s="149"/>
    </row>
    <row r="71" spans="3:7" ht="14.25">
      <c r="C71" s="150"/>
      <c r="D71" s="149"/>
      <c r="E71" s="149"/>
      <c r="F71" s="149"/>
      <c r="G71" s="149"/>
    </row>
    <row r="72" spans="3:7" ht="14.25">
      <c r="C72" s="150"/>
      <c r="D72" s="149"/>
      <c r="E72" s="149"/>
      <c r="F72" s="149"/>
      <c r="G72" s="149"/>
    </row>
    <row r="73" spans="3:7" ht="14.25">
      <c r="C73" s="150"/>
      <c r="D73" s="149"/>
      <c r="E73" s="149"/>
      <c r="F73" s="149"/>
      <c r="G73" s="149"/>
    </row>
    <row r="74" spans="3:7" ht="14.25">
      <c r="C74" s="150"/>
      <c r="D74" s="149"/>
      <c r="E74" s="149"/>
      <c r="F74" s="149"/>
      <c r="G74" s="149"/>
    </row>
    <row r="75" spans="3:7" ht="14.25">
      <c r="C75" s="150"/>
      <c r="D75" s="149"/>
      <c r="E75" s="149"/>
      <c r="F75" s="149"/>
      <c r="G75" s="149"/>
    </row>
    <row r="76" spans="3:7" ht="14.25">
      <c r="C76" s="150"/>
      <c r="D76" s="149"/>
      <c r="E76" s="149"/>
      <c r="F76" s="149"/>
      <c r="G76" s="149"/>
    </row>
    <row r="77" spans="3:7" ht="14.25">
      <c r="C77" s="150"/>
      <c r="D77" s="149"/>
      <c r="E77" s="149"/>
      <c r="F77" s="149"/>
      <c r="G77" s="149"/>
    </row>
    <row r="78" spans="3:7" ht="14.25">
      <c r="C78" s="150"/>
      <c r="D78" s="149"/>
      <c r="E78" s="149"/>
      <c r="F78" s="149"/>
      <c r="G78" s="149"/>
    </row>
    <row r="79" spans="3:7" ht="14.25">
      <c r="C79" s="150"/>
      <c r="D79" s="149"/>
      <c r="E79" s="149"/>
      <c r="F79" s="149"/>
      <c r="G79" s="149"/>
    </row>
    <row r="80" spans="3:7" ht="14.25">
      <c r="C80" s="150"/>
      <c r="D80" s="149"/>
      <c r="E80" s="149"/>
      <c r="F80" s="149"/>
      <c r="G80" s="149"/>
    </row>
    <row r="81" spans="3:7" ht="14.25">
      <c r="C81" s="150"/>
      <c r="D81" s="149"/>
      <c r="E81" s="149"/>
      <c r="F81" s="149"/>
      <c r="G81" s="149"/>
    </row>
    <row r="82" spans="3:7" ht="14.25">
      <c r="C82" s="150"/>
      <c r="D82" s="149"/>
      <c r="E82" s="149"/>
      <c r="F82" s="149"/>
      <c r="G82" s="149"/>
    </row>
    <row r="83" spans="3:7" ht="14.25">
      <c r="C83" s="150"/>
      <c r="D83" s="149"/>
      <c r="E83" s="149"/>
      <c r="F83" s="149"/>
      <c r="G83" s="149"/>
    </row>
    <row r="84" spans="3:7" ht="14.25">
      <c r="C84" s="150"/>
      <c r="D84" s="149"/>
      <c r="E84" s="149"/>
      <c r="F84" s="149"/>
      <c r="G84" s="149"/>
    </row>
  </sheetData>
  <sheetProtection/>
  <mergeCells count="8">
    <mergeCell ref="A44:A52"/>
    <mergeCell ref="A53:A58"/>
    <mergeCell ref="B2:C2"/>
    <mergeCell ref="D2:F2"/>
    <mergeCell ref="A3:A16"/>
    <mergeCell ref="A17:A34"/>
    <mergeCell ref="A35:A36"/>
    <mergeCell ref="A37:A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4"/>
  <sheetViews>
    <sheetView showGridLines="0" zoomScale="85" zoomScaleNormal="85" zoomScalePageLayoutView="0" workbookViewId="0" topLeftCell="B7">
      <selection activeCell="C43" sqref="C43"/>
    </sheetView>
  </sheetViews>
  <sheetFormatPr defaultColWidth="11.421875" defaultRowHeight="15"/>
  <cols>
    <col min="1" max="1" width="16.57421875" style="26" customWidth="1"/>
    <col min="2" max="2" width="4.57421875" style="26" bestFit="1" customWidth="1"/>
    <col min="3" max="3" width="64.421875" style="26" customWidth="1"/>
    <col min="4" max="4" width="9.00390625" style="26" customWidth="1"/>
    <col min="5" max="5" width="8.421875" style="26" bestFit="1" customWidth="1"/>
    <col min="6" max="6" width="12.28125" style="109" bestFit="1" customWidth="1"/>
    <col min="7" max="7" width="9.7109375" style="26" bestFit="1" customWidth="1"/>
    <col min="8" max="8" width="10.00390625" style="26" bestFit="1" customWidth="1"/>
    <col min="9" max="9" width="12.00390625" style="26" bestFit="1" customWidth="1"/>
    <col min="10" max="14" width="11.421875" style="26" customWidth="1"/>
    <col min="15" max="15" width="11.421875" style="89" customWidth="1"/>
    <col min="16" max="16384" width="11.421875" style="26" customWidth="1"/>
  </cols>
  <sheetData>
    <row r="1" ht="15" thickBot="1"/>
    <row r="2" spans="1:11" ht="34.5" thickBot="1">
      <c r="A2" s="201" t="s">
        <v>123</v>
      </c>
      <c r="B2" s="346" t="s">
        <v>124</v>
      </c>
      <c r="C2" s="347"/>
      <c r="D2" s="87" t="s">
        <v>119</v>
      </c>
      <c r="E2" s="87" t="s">
        <v>120</v>
      </c>
      <c r="F2" s="108" t="s">
        <v>121</v>
      </c>
      <c r="G2" s="87" t="s">
        <v>125</v>
      </c>
      <c r="H2" s="88" t="s">
        <v>126</v>
      </c>
      <c r="I2" s="87" t="s">
        <v>122</v>
      </c>
      <c r="K2" s="66" t="s">
        <v>426</v>
      </c>
    </row>
    <row r="3" spans="1:11" ht="14.25">
      <c r="A3" s="314" t="s">
        <v>112</v>
      </c>
      <c r="B3" s="54" t="s">
        <v>69</v>
      </c>
      <c r="C3" s="55" t="s">
        <v>0</v>
      </c>
      <c r="D3" s="67">
        <v>67</v>
      </c>
      <c r="E3" s="67">
        <v>100</v>
      </c>
      <c r="F3" s="110">
        <f>D3/E3</f>
        <v>0.67</v>
      </c>
      <c r="G3" s="68">
        <v>1</v>
      </c>
      <c r="H3" s="343">
        <v>0.33</v>
      </c>
      <c r="I3" s="340">
        <f>(O16+O34+O36)/3</f>
        <v>0.6597354497354497</v>
      </c>
      <c r="K3" s="26">
        <f>F3*G3</f>
        <v>0.67</v>
      </c>
    </row>
    <row r="4" spans="1:11" ht="14.25">
      <c r="A4" s="315"/>
      <c r="B4" s="56" t="s">
        <v>56</v>
      </c>
      <c r="C4" s="57" t="s">
        <v>1</v>
      </c>
      <c r="D4" s="69">
        <v>50</v>
      </c>
      <c r="E4" s="69">
        <v>100</v>
      </c>
      <c r="F4" s="111">
        <f aca="true" t="shared" si="0" ref="F4:F36">D4/E4</f>
        <v>0.5</v>
      </c>
      <c r="G4" s="70">
        <v>1</v>
      </c>
      <c r="H4" s="344"/>
      <c r="I4" s="341"/>
      <c r="K4" s="26">
        <f aca="true" t="shared" si="1" ref="K4:K64">F4*G4</f>
        <v>0.5</v>
      </c>
    </row>
    <row r="5" spans="1:11" ht="14.25">
      <c r="A5" s="315"/>
      <c r="B5" s="56" t="s">
        <v>57</v>
      </c>
      <c r="C5" s="57" t="s">
        <v>2</v>
      </c>
      <c r="D5" s="69">
        <v>10</v>
      </c>
      <c r="E5" s="69">
        <v>100</v>
      </c>
      <c r="F5" s="111">
        <f t="shared" si="0"/>
        <v>0.1</v>
      </c>
      <c r="G5" s="70">
        <v>1</v>
      </c>
      <c r="H5" s="344"/>
      <c r="I5" s="341"/>
      <c r="K5" s="26">
        <f t="shared" si="1"/>
        <v>0.1</v>
      </c>
    </row>
    <row r="6" spans="1:11" ht="14.25">
      <c r="A6" s="315"/>
      <c r="B6" s="56" t="s">
        <v>58</v>
      </c>
      <c r="C6" s="57" t="s">
        <v>3</v>
      </c>
      <c r="D6" s="69">
        <v>0</v>
      </c>
      <c r="E6" s="69">
        <v>100</v>
      </c>
      <c r="F6" s="111">
        <f t="shared" si="0"/>
        <v>0</v>
      </c>
      <c r="G6" s="70">
        <v>1</v>
      </c>
      <c r="H6" s="344"/>
      <c r="I6" s="341"/>
      <c r="K6" s="26">
        <f t="shared" si="1"/>
        <v>0</v>
      </c>
    </row>
    <row r="7" spans="1:11" ht="14.25">
      <c r="A7" s="315"/>
      <c r="B7" s="56" t="s">
        <v>59</v>
      </c>
      <c r="C7" s="57" t="s">
        <v>4</v>
      </c>
      <c r="D7" s="69">
        <v>25</v>
      </c>
      <c r="E7" s="69">
        <v>100</v>
      </c>
      <c r="F7" s="111">
        <f t="shared" si="0"/>
        <v>0.25</v>
      </c>
      <c r="G7" s="70">
        <v>1</v>
      </c>
      <c r="H7" s="344"/>
      <c r="I7" s="341"/>
      <c r="K7" s="26">
        <f t="shared" si="1"/>
        <v>0.25</v>
      </c>
    </row>
    <row r="8" spans="1:11" ht="14.25">
      <c r="A8" s="315"/>
      <c r="B8" s="56" t="s">
        <v>60</v>
      </c>
      <c r="C8" s="57" t="s">
        <v>5</v>
      </c>
      <c r="D8" s="69">
        <v>100</v>
      </c>
      <c r="E8" s="69">
        <v>100</v>
      </c>
      <c r="F8" s="111">
        <f t="shared" si="0"/>
        <v>1</v>
      </c>
      <c r="G8" s="70">
        <v>1</v>
      </c>
      <c r="H8" s="344"/>
      <c r="I8" s="341"/>
      <c r="K8" s="26">
        <f t="shared" si="1"/>
        <v>1</v>
      </c>
    </row>
    <row r="9" spans="1:11" ht="14.25">
      <c r="A9" s="315"/>
      <c r="B9" s="56" t="s">
        <v>61</v>
      </c>
      <c r="C9" s="57" t="s">
        <v>6</v>
      </c>
      <c r="D9" s="69">
        <v>100</v>
      </c>
      <c r="E9" s="69">
        <v>100</v>
      </c>
      <c r="F9" s="111">
        <f t="shared" si="0"/>
        <v>1</v>
      </c>
      <c r="G9" s="70">
        <v>1</v>
      </c>
      <c r="H9" s="344"/>
      <c r="I9" s="341"/>
      <c r="K9" s="26">
        <f t="shared" si="1"/>
        <v>1</v>
      </c>
    </row>
    <row r="10" spans="1:11" ht="14.25">
      <c r="A10" s="315"/>
      <c r="B10" s="56" t="s">
        <v>62</v>
      </c>
      <c r="C10" s="57" t="s">
        <v>7</v>
      </c>
      <c r="D10" s="69">
        <v>75</v>
      </c>
      <c r="E10" s="69">
        <v>100</v>
      </c>
      <c r="F10" s="111">
        <f t="shared" si="0"/>
        <v>0.75</v>
      </c>
      <c r="G10" s="70">
        <v>1</v>
      </c>
      <c r="H10" s="344"/>
      <c r="I10" s="341"/>
      <c r="K10" s="26">
        <f t="shared" si="1"/>
        <v>0.75</v>
      </c>
    </row>
    <row r="11" spans="1:11" ht="14.25">
      <c r="A11" s="315"/>
      <c r="B11" s="56" t="s">
        <v>63</v>
      </c>
      <c r="C11" s="57" t="s">
        <v>136</v>
      </c>
      <c r="D11" s="69">
        <v>50</v>
      </c>
      <c r="E11" s="69">
        <v>100</v>
      </c>
      <c r="F11" s="111">
        <f t="shared" si="0"/>
        <v>0.5</v>
      </c>
      <c r="G11" s="70">
        <v>1</v>
      </c>
      <c r="H11" s="344"/>
      <c r="I11" s="341"/>
      <c r="K11" s="26">
        <f t="shared" si="1"/>
        <v>0.5</v>
      </c>
    </row>
    <row r="12" spans="1:11" ht="15" customHeight="1">
      <c r="A12" s="315"/>
      <c r="B12" s="56" t="s">
        <v>64</v>
      </c>
      <c r="C12" s="57" t="s">
        <v>137</v>
      </c>
      <c r="D12" s="69">
        <v>100</v>
      </c>
      <c r="E12" s="69">
        <v>100</v>
      </c>
      <c r="F12" s="111">
        <f t="shared" si="0"/>
        <v>1</v>
      </c>
      <c r="G12" s="70">
        <v>1</v>
      </c>
      <c r="H12" s="344"/>
      <c r="I12" s="341"/>
      <c r="K12" s="26">
        <f t="shared" si="1"/>
        <v>1</v>
      </c>
    </row>
    <row r="13" spans="1:11" ht="14.25">
      <c r="A13" s="315"/>
      <c r="B13" s="56" t="s">
        <v>65</v>
      </c>
      <c r="C13" s="57" t="s">
        <v>10</v>
      </c>
      <c r="D13" s="69">
        <v>100</v>
      </c>
      <c r="E13" s="69">
        <v>100</v>
      </c>
      <c r="F13" s="111">
        <f t="shared" si="0"/>
        <v>1</v>
      </c>
      <c r="G13" s="70">
        <v>1</v>
      </c>
      <c r="H13" s="344"/>
      <c r="I13" s="341"/>
      <c r="K13" s="26">
        <f t="shared" si="1"/>
        <v>1</v>
      </c>
    </row>
    <row r="14" spans="1:11" ht="14.25">
      <c r="A14" s="315"/>
      <c r="B14" s="56" t="s">
        <v>66</v>
      </c>
      <c r="C14" s="57" t="s">
        <v>11</v>
      </c>
      <c r="D14" s="69">
        <v>10</v>
      </c>
      <c r="E14" s="69">
        <v>100</v>
      </c>
      <c r="F14" s="111">
        <f t="shared" si="0"/>
        <v>0.1</v>
      </c>
      <c r="G14" s="70">
        <v>1</v>
      </c>
      <c r="H14" s="344"/>
      <c r="I14" s="341"/>
      <c r="K14" s="26">
        <f t="shared" si="1"/>
        <v>0.1</v>
      </c>
    </row>
    <row r="15" spans="1:11" ht="14.25">
      <c r="A15" s="315"/>
      <c r="B15" s="56" t="s">
        <v>67</v>
      </c>
      <c r="C15" s="58" t="s">
        <v>12</v>
      </c>
      <c r="D15" s="69">
        <v>25</v>
      </c>
      <c r="E15" s="69">
        <v>100</v>
      </c>
      <c r="F15" s="111">
        <f t="shared" si="0"/>
        <v>0.25</v>
      </c>
      <c r="G15" s="70">
        <v>1</v>
      </c>
      <c r="H15" s="344"/>
      <c r="I15" s="341"/>
      <c r="K15" s="26">
        <f t="shared" si="1"/>
        <v>0.25</v>
      </c>
    </row>
    <row r="16" spans="1:15" ht="15" thickBot="1">
      <c r="A16" s="315"/>
      <c r="B16" s="56" t="s">
        <v>68</v>
      </c>
      <c r="C16" s="58" t="s">
        <v>13</v>
      </c>
      <c r="D16" s="71">
        <v>25</v>
      </c>
      <c r="E16" s="71">
        <v>100</v>
      </c>
      <c r="F16" s="112">
        <f t="shared" si="0"/>
        <v>0.25</v>
      </c>
      <c r="G16" s="72">
        <v>1</v>
      </c>
      <c r="H16" s="345"/>
      <c r="I16" s="341"/>
      <c r="K16" s="26">
        <f t="shared" si="1"/>
        <v>0.25</v>
      </c>
      <c r="L16" s="26" t="s">
        <v>127</v>
      </c>
      <c r="M16" s="26">
        <f>SUM(K3:K16)</f>
        <v>7.369999999999999</v>
      </c>
      <c r="N16" s="26">
        <f>SUM(G3:G16)</f>
        <v>14</v>
      </c>
      <c r="O16" s="89">
        <f>M16/N16</f>
        <v>0.5264285714285714</v>
      </c>
    </row>
    <row r="17" spans="1:11" ht="14.25">
      <c r="A17" s="317" t="s">
        <v>118</v>
      </c>
      <c r="B17" s="51" t="s">
        <v>70</v>
      </c>
      <c r="C17" s="59" t="s">
        <v>14</v>
      </c>
      <c r="D17" s="67">
        <v>100</v>
      </c>
      <c r="E17" s="67">
        <v>100</v>
      </c>
      <c r="F17" s="110">
        <f t="shared" si="0"/>
        <v>1</v>
      </c>
      <c r="G17" s="68">
        <v>1</v>
      </c>
      <c r="H17" s="343">
        <v>0.33</v>
      </c>
      <c r="I17" s="341"/>
      <c r="K17" s="26">
        <f t="shared" si="1"/>
        <v>1</v>
      </c>
    </row>
    <row r="18" spans="1:11" ht="14.25">
      <c r="A18" s="318"/>
      <c r="B18" s="52" t="s">
        <v>71</v>
      </c>
      <c r="C18" s="60" t="s">
        <v>15</v>
      </c>
      <c r="D18" s="69">
        <v>55</v>
      </c>
      <c r="E18" s="69">
        <v>100</v>
      </c>
      <c r="F18" s="111">
        <f t="shared" si="0"/>
        <v>0.55</v>
      </c>
      <c r="G18" s="70">
        <v>1</v>
      </c>
      <c r="H18" s="344"/>
      <c r="I18" s="341"/>
      <c r="K18" s="26">
        <f t="shared" si="1"/>
        <v>0.55</v>
      </c>
    </row>
    <row r="19" spans="1:11" ht="14.25">
      <c r="A19" s="318"/>
      <c r="B19" s="52" t="s">
        <v>72</v>
      </c>
      <c r="C19" s="60" t="s">
        <v>16</v>
      </c>
      <c r="D19" s="69">
        <v>100</v>
      </c>
      <c r="E19" s="69">
        <v>100</v>
      </c>
      <c r="F19" s="111">
        <f t="shared" si="0"/>
        <v>1</v>
      </c>
      <c r="G19" s="70">
        <v>1</v>
      </c>
      <c r="H19" s="344"/>
      <c r="I19" s="341"/>
      <c r="K19" s="26">
        <f t="shared" si="1"/>
        <v>1</v>
      </c>
    </row>
    <row r="20" spans="1:11" ht="14.25">
      <c r="A20" s="318"/>
      <c r="B20" s="52" t="s">
        <v>73</v>
      </c>
      <c r="C20" s="60" t="s">
        <v>17</v>
      </c>
      <c r="D20" s="69">
        <v>75</v>
      </c>
      <c r="E20" s="69">
        <v>100</v>
      </c>
      <c r="F20" s="111">
        <f t="shared" si="0"/>
        <v>0.75</v>
      </c>
      <c r="G20" s="70">
        <v>1</v>
      </c>
      <c r="H20" s="344"/>
      <c r="I20" s="341"/>
      <c r="K20" s="26">
        <f t="shared" si="1"/>
        <v>0.75</v>
      </c>
    </row>
    <row r="21" spans="1:11" ht="14.25">
      <c r="A21" s="318"/>
      <c r="B21" s="52" t="s">
        <v>74</v>
      </c>
      <c r="C21" s="60" t="s">
        <v>18</v>
      </c>
      <c r="D21" s="69">
        <v>25</v>
      </c>
      <c r="E21" s="69">
        <v>100</v>
      </c>
      <c r="F21" s="111">
        <f t="shared" si="0"/>
        <v>0.25</v>
      </c>
      <c r="G21" s="70">
        <v>1</v>
      </c>
      <c r="H21" s="344"/>
      <c r="I21" s="341"/>
      <c r="K21" s="26">
        <f t="shared" si="1"/>
        <v>0.25</v>
      </c>
    </row>
    <row r="22" spans="1:11" ht="14.25">
      <c r="A22" s="318"/>
      <c r="B22" s="52" t="s">
        <v>75</v>
      </c>
      <c r="C22" s="60" t="s">
        <v>19</v>
      </c>
      <c r="D22" s="69">
        <v>75</v>
      </c>
      <c r="E22" s="69">
        <v>100</v>
      </c>
      <c r="F22" s="111">
        <f t="shared" si="0"/>
        <v>0.75</v>
      </c>
      <c r="G22" s="70">
        <v>1</v>
      </c>
      <c r="H22" s="344"/>
      <c r="I22" s="341"/>
      <c r="K22" s="26">
        <f t="shared" si="1"/>
        <v>0.75</v>
      </c>
    </row>
    <row r="23" spans="1:11" ht="14.25">
      <c r="A23" s="318"/>
      <c r="B23" s="52" t="s">
        <v>76</v>
      </c>
      <c r="C23" s="60" t="s">
        <v>20</v>
      </c>
      <c r="D23" s="69">
        <v>50</v>
      </c>
      <c r="E23" s="69">
        <v>100</v>
      </c>
      <c r="F23" s="111">
        <f t="shared" si="0"/>
        <v>0.5</v>
      </c>
      <c r="G23" s="70">
        <v>1</v>
      </c>
      <c r="H23" s="344"/>
      <c r="I23" s="341"/>
      <c r="K23" s="26">
        <f t="shared" si="1"/>
        <v>0.5</v>
      </c>
    </row>
    <row r="24" spans="1:11" ht="14.25">
      <c r="A24" s="318"/>
      <c r="B24" s="52" t="s">
        <v>77</v>
      </c>
      <c r="C24" s="60" t="s">
        <v>21</v>
      </c>
      <c r="D24" s="69">
        <v>65</v>
      </c>
      <c r="E24" s="69">
        <v>100</v>
      </c>
      <c r="F24" s="111">
        <f t="shared" si="0"/>
        <v>0.65</v>
      </c>
      <c r="G24" s="70">
        <v>1</v>
      </c>
      <c r="H24" s="344"/>
      <c r="I24" s="341"/>
      <c r="K24" s="26">
        <f t="shared" si="1"/>
        <v>0.65</v>
      </c>
    </row>
    <row r="25" spans="1:11" ht="14.25">
      <c r="A25" s="318"/>
      <c r="B25" s="52" t="s">
        <v>78</v>
      </c>
      <c r="C25" s="60" t="s">
        <v>22</v>
      </c>
      <c r="D25" s="69">
        <v>20</v>
      </c>
      <c r="E25" s="69">
        <v>100</v>
      </c>
      <c r="F25" s="111">
        <f t="shared" si="0"/>
        <v>0.2</v>
      </c>
      <c r="G25" s="70">
        <v>1</v>
      </c>
      <c r="H25" s="344"/>
      <c r="I25" s="341"/>
      <c r="K25" s="26">
        <f t="shared" si="1"/>
        <v>0.2</v>
      </c>
    </row>
    <row r="26" spans="1:11" ht="14.25">
      <c r="A26" s="318"/>
      <c r="B26" s="52" t="s">
        <v>79</v>
      </c>
      <c r="C26" s="60" t="s">
        <v>23</v>
      </c>
      <c r="D26" s="69">
        <v>10</v>
      </c>
      <c r="E26" s="69">
        <v>100</v>
      </c>
      <c r="F26" s="111">
        <f t="shared" si="0"/>
        <v>0.1</v>
      </c>
      <c r="G26" s="70">
        <v>1</v>
      </c>
      <c r="H26" s="344"/>
      <c r="I26" s="341"/>
      <c r="K26" s="26">
        <f t="shared" si="1"/>
        <v>0.1</v>
      </c>
    </row>
    <row r="27" spans="1:11" ht="14.25">
      <c r="A27" s="318"/>
      <c r="B27" s="52" t="s">
        <v>80</v>
      </c>
      <c r="C27" s="60" t="s">
        <v>24</v>
      </c>
      <c r="D27" s="69">
        <v>0</v>
      </c>
      <c r="E27" s="69">
        <v>100</v>
      </c>
      <c r="F27" s="111">
        <f t="shared" si="0"/>
        <v>0</v>
      </c>
      <c r="G27" s="70">
        <v>1</v>
      </c>
      <c r="H27" s="344"/>
      <c r="I27" s="341"/>
      <c r="K27" s="26">
        <f t="shared" si="1"/>
        <v>0</v>
      </c>
    </row>
    <row r="28" spans="1:11" ht="14.25">
      <c r="A28" s="318"/>
      <c r="B28" s="52" t="s">
        <v>81</v>
      </c>
      <c r="C28" s="60" t="s">
        <v>25</v>
      </c>
      <c r="D28" s="69">
        <v>0</v>
      </c>
      <c r="E28" s="69">
        <v>100</v>
      </c>
      <c r="F28" s="111">
        <f t="shared" si="0"/>
        <v>0</v>
      </c>
      <c r="G28" s="70">
        <v>1</v>
      </c>
      <c r="H28" s="344"/>
      <c r="I28" s="341"/>
      <c r="K28" s="26">
        <f t="shared" si="1"/>
        <v>0</v>
      </c>
    </row>
    <row r="29" spans="1:11" ht="14.25">
      <c r="A29" s="318"/>
      <c r="B29" s="52" t="s">
        <v>82</v>
      </c>
      <c r="C29" s="60" t="s">
        <v>26</v>
      </c>
      <c r="D29" s="69">
        <v>0</v>
      </c>
      <c r="E29" s="69">
        <v>100</v>
      </c>
      <c r="F29" s="111">
        <f t="shared" si="0"/>
        <v>0</v>
      </c>
      <c r="G29" s="70">
        <v>1</v>
      </c>
      <c r="H29" s="344"/>
      <c r="I29" s="341"/>
      <c r="K29" s="26">
        <f t="shared" si="1"/>
        <v>0</v>
      </c>
    </row>
    <row r="30" spans="1:11" ht="14.25">
      <c r="A30" s="318"/>
      <c r="B30" s="52" t="s">
        <v>83</v>
      </c>
      <c r="C30" s="60" t="s">
        <v>27</v>
      </c>
      <c r="D30" s="69">
        <v>25</v>
      </c>
      <c r="E30" s="69">
        <v>100</v>
      </c>
      <c r="F30" s="111">
        <f t="shared" si="0"/>
        <v>0.25</v>
      </c>
      <c r="G30" s="70">
        <v>1</v>
      </c>
      <c r="H30" s="344"/>
      <c r="I30" s="341"/>
      <c r="K30" s="26">
        <f t="shared" si="1"/>
        <v>0.25</v>
      </c>
    </row>
    <row r="31" spans="1:11" ht="14.25">
      <c r="A31" s="318"/>
      <c r="B31" s="52" t="s">
        <v>84</v>
      </c>
      <c r="C31" s="60" t="s">
        <v>28</v>
      </c>
      <c r="D31" s="69">
        <v>50</v>
      </c>
      <c r="E31" s="69">
        <v>100</v>
      </c>
      <c r="F31" s="111">
        <f t="shared" si="0"/>
        <v>0.5</v>
      </c>
      <c r="G31" s="70">
        <v>1</v>
      </c>
      <c r="H31" s="344"/>
      <c r="I31" s="341"/>
      <c r="K31" s="26">
        <f t="shared" si="1"/>
        <v>0.5</v>
      </c>
    </row>
    <row r="32" spans="1:11" ht="14.25">
      <c r="A32" s="318"/>
      <c r="B32" s="52" t="s">
        <v>85</v>
      </c>
      <c r="C32" s="60" t="s">
        <v>29</v>
      </c>
      <c r="D32" s="69">
        <v>100</v>
      </c>
      <c r="E32" s="69">
        <v>100</v>
      </c>
      <c r="F32" s="111">
        <f t="shared" si="0"/>
        <v>1</v>
      </c>
      <c r="G32" s="70">
        <v>1</v>
      </c>
      <c r="H32" s="344"/>
      <c r="I32" s="341"/>
      <c r="K32" s="26">
        <f t="shared" si="1"/>
        <v>1</v>
      </c>
    </row>
    <row r="33" spans="1:11" ht="14.25">
      <c r="A33" s="318"/>
      <c r="B33" s="52" t="s">
        <v>86</v>
      </c>
      <c r="C33" s="60" t="s">
        <v>30</v>
      </c>
      <c r="D33" s="69">
        <v>100</v>
      </c>
      <c r="E33" s="69">
        <v>100</v>
      </c>
      <c r="F33" s="111">
        <f>D33/E33</f>
        <v>1</v>
      </c>
      <c r="G33" s="70">
        <v>1</v>
      </c>
      <c r="H33" s="344"/>
      <c r="I33" s="341"/>
      <c r="K33" s="26">
        <f t="shared" si="1"/>
        <v>1</v>
      </c>
    </row>
    <row r="34" spans="1:15" ht="15" thickBot="1">
      <c r="A34" s="319"/>
      <c r="B34" s="53" t="s">
        <v>87</v>
      </c>
      <c r="C34" s="61" t="s">
        <v>31</v>
      </c>
      <c r="D34" s="73">
        <v>100</v>
      </c>
      <c r="E34" s="73">
        <v>100</v>
      </c>
      <c r="F34" s="113">
        <f>D34/E34</f>
        <v>1</v>
      </c>
      <c r="G34" s="74">
        <v>1</v>
      </c>
      <c r="H34" s="345"/>
      <c r="I34" s="341"/>
      <c r="K34" s="26">
        <f t="shared" si="1"/>
        <v>1</v>
      </c>
      <c r="L34" s="26" t="s">
        <v>129</v>
      </c>
      <c r="M34" s="26">
        <f>SUM(K17:K34)</f>
        <v>9.5</v>
      </c>
      <c r="N34" s="26">
        <f>SUM(G17:G34)</f>
        <v>18</v>
      </c>
      <c r="O34" s="89">
        <f>M34/N34</f>
        <v>0.5277777777777778</v>
      </c>
    </row>
    <row r="35" spans="1:11" ht="14.25">
      <c r="A35" s="332" t="s">
        <v>113</v>
      </c>
      <c r="B35" s="62" t="s">
        <v>88</v>
      </c>
      <c r="C35" s="63" t="s">
        <v>32</v>
      </c>
      <c r="D35" s="75">
        <v>85</v>
      </c>
      <c r="E35" s="75">
        <v>100</v>
      </c>
      <c r="F35" s="114">
        <f t="shared" si="0"/>
        <v>0.85</v>
      </c>
      <c r="G35" s="76">
        <v>1</v>
      </c>
      <c r="H35" s="343">
        <v>0.33</v>
      </c>
      <c r="I35" s="341"/>
      <c r="K35" s="26">
        <f t="shared" si="1"/>
        <v>0.85</v>
      </c>
    </row>
    <row r="36" spans="1:15" ht="15" thickBot="1">
      <c r="A36" s="321"/>
      <c r="B36" s="64" t="s">
        <v>89</v>
      </c>
      <c r="C36" s="65" t="s">
        <v>33</v>
      </c>
      <c r="D36" s="73">
        <v>100</v>
      </c>
      <c r="E36" s="73">
        <v>100</v>
      </c>
      <c r="F36" s="113">
        <f t="shared" si="0"/>
        <v>1</v>
      </c>
      <c r="G36" s="74">
        <v>1</v>
      </c>
      <c r="H36" s="345"/>
      <c r="I36" s="342"/>
      <c r="K36" s="26">
        <f t="shared" si="1"/>
        <v>1</v>
      </c>
      <c r="L36" s="26" t="s">
        <v>128</v>
      </c>
      <c r="M36" s="26">
        <f>K35+K36</f>
        <v>1.85</v>
      </c>
      <c r="N36" s="26">
        <f>SUM(G35:G36)</f>
        <v>2</v>
      </c>
      <c r="O36" s="89">
        <f>M36/N36</f>
        <v>0.925</v>
      </c>
    </row>
    <row r="37" spans="1:9" ht="14.25">
      <c r="A37" s="77"/>
      <c r="B37" s="78"/>
      <c r="C37" s="28"/>
      <c r="D37" s="79"/>
      <c r="E37" s="79"/>
      <c r="F37" s="115"/>
      <c r="G37" s="79"/>
      <c r="H37" s="79"/>
      <c r="I37" s="79"/>
    </row>
    <row r="38" spans="1:9" ht="15" thickBot="1">
      <c r="A38" s="80"/>
      <c r="B38" s="81"/>
      <c r="C38" s="82"/>
      <c r="D38" s="79"/>
      <c r="E38" s="79"/>
      <c r="F38" s="115"/>
      <c r="G38" s="79"/>
      <c r="H38" s="79"/>
      <c r="I38" s="79"/>
    </row>
    <row r="39" spans="1:11" ht="15" customHeight="1">
      <c r="A39" s="322" t="s">
        <v>116</v>
      </c>
      <c r="B39" s="90" t="s">
        <v>90</v>
      </c>
      <c r="C39" s="91" t="s">
        <v>34</v>
      </c>
      <c r="D39" s="67">
        <v>0</v>
      </c>
      <c r="E39" s="83">
        <v>100</v>
      </c>
      <c r="F39" s="110">
        <f>D39/E39</f>
        <v>0</v>
      </c>
      <c r="G39" s="68">
        <v>1</v>
      </c>
      <c r="H39" s="121"/>
      <c r="I39" s="340">
        <f>O45</f>
        <v>0.5571428571428572</v>
      </c>
      <c r="K39" s="26">
        <f t="shared" si="1"/>
        <v>0</v>
      </c>
    </row>
    <row r="40" spans="1:11" ht="15" customHeight="1">
      <c r="A40" s="323"/>
      <c r="B40" s="92" t="s">
        <v>91</v>
      </c>
      <c r="C40" s="93" t="s">
        <v>35</v>
      </c>
      <c r="D40" s="69">
        <v>75</v>
      </c>
      <c r="E40" s="84">
        <v>100</v>
      </c>
      <c r="F40" s="111">
        <f aca="true" t="shared" si="2" ref="F40:F45">D40/E40</f>
        <v>0.75</v>
      </c>
      <c r="G40" s="70">
        <v>1</v>
      </c>
      <c r="H40" s="122"/>
      <c r="I40" s="341"/>
      <c r="K40" s="26">
        <f t="shared" si="1"/>
        <v>0.75</v>
      </c>
    </row>
    <row r="41" spans="1:11" ht="15" customHeight="1">
      <c r="A41" s="323"/>
      <c r="B41" s="92" t="s">
        <v>92</v>
      </c>
      <c r="C41" s="93" t="s">
        <v>36</v>
      </c>
      <c r="D41" s="69">
        <v>25</v>
      </c>
      <c r="E41" s="84">
        <v>100</v>
      </c>
      <c r="F41" s="111">
        <f t="shared" si="2"/>
        <v>0.25</v>
      </c>
      <c r="G41" s="70">
        <v>1</v>
      </c>
      <c r="H41" s="122"/>
      <c r="I41" s="341"/>
      <c r="K41" s="26">
        <f t="shared" si="1"/>
        <v>0.25</v>
      </c>
    </row>
    <row r="42" spans="1:11" ht="15" customHeight="1">
      <c r="A42" s="323"/>
      <c r="B42" s="92" t="s">
        <v>93</v>
      </c>
      <c r="C42" s="93" t="s">
        <v>37</v>
      </c>
      <c r="D42" s="69">
        <v>75</v>
      </c>
      <c r="E42" s="84">
        <v>100</v>
      </c>
      <c r="F42" s="111">
        <f t="shared" si="2"/>
        <v>0.75</v>
      </c>
      <c r="G42" s="70">
        <v>1</v>
      </c>
      <c r="H42" s="122"/>
      <c r="I42" s="341"/>
      <c r="K42" s="26">
        <f t="shared" si="1"/>
        <v>0.75</v>
      </c>
    </row>
    <row r="43" spans="1:11" ht="15" customHeight="1">
      <c r="A43" s="323"/>
      <c r="B43" s="92" t="s">
        <v>94</v>
      </c>
      <c r="C43" s="93" t="s">
        <v>38</v>
      </c>
      <c r="D43" s="69">
        <v>50</v>
      </c>
      <c r="E43" s="84">
        <v>100</v>
      </c>
      <c r="F43" s="111">
        <f t="shared" si="2"/>
        <v>0.5</v>
      </c>
      <c r="G43" s="70">
        <v>1</v>
      </c>
      <c r="H43" s="122"/>
      <c r="I43" s="341"/>
      <c r="K43" s="26">
        <f t="shared" si="1"/>
        <v>0.5</v>
      </c>
    </row>
    <row r="44" spans="1:11" ht="15" customHeight="1">
      <c r="A44" s="323"/>
      <c r="B44" s="92" t="s">
        <v>95</v>
      </c>
      <c r="C44" s="93" t="s">
        <v>39</v>
      </c>
      <c r="D44" s="69">
        <v>65</v>
      </c>
      <c r="E44" s="84">
        <v>100</v>
      </c>
      <c r="F44" s="111">
        <f t="shared" si="2"/>
        <v>0.65</v>
      </c>
      <c r="G44" s="70">
        <v>1</v>
      </c>
      <c r="H44" s="122"/>
      <c r="I44" s="341"/>
      <c r="K44" s="26">
        <f t="shared" si="1"/>
        <v>0.65</v>
      </c>
    </row>
    <row r="45" spans="1:15" ht="15.75" customHeight="1" thickBot="1">
      <c r="A45" s="324"/>
      <c r="B45" s="94" t="s">
        <v>96</v>
      </c>
      <c r="C45" s="95" t="s">
        <v>40</v>
      </c>
      <c r="D45" s="73">
        <v>100</v>
      </c>
      <c r="E45" s="85">
        <v>100</v>
      </c>
      <c r="F45" s="113">
        <f t="shared" si="2"/>
        <v>1</v>
      </c>
      <c r="G45" s="74">
        <v>1</v>
      </c>
      <c r="H45" s="123"/>
      <c r="I45" s="342"/>
      <c r="K45" s="26">
        <f t="shared" si="1"/>
        <v>1</v>
      </c>
      <c r="L45" s="26" t="s">
        <v>131</v>
      </c>
      <c r="M45" s="26">
        <f>SUM(K39:K45)</f>
        <v>3.9</v>
      </c>
      <c r="N45" s="26">
        <f>SUM(G39:G45)</f>
        <v>7</v>
      </c>
      <c r="O45" s="89">
        <f>M45/N45</f>
        <v>0.5571428571428572</v>
      </c>
    </row>
    <row r="46" spans="1:15" s="126" customFormat="1" ht="11.25">
      <c r="A46" s="77"/>
      <c r="B46" s="78"/>
      <c r="C46" s="28"/>
      <c r="D46" s="124"/>
      <c r="E46" s="124"/>
      <c r="F46" s="125"/>
      <c r="G46" s="124"/>
      <c r="H46" s="124"/>
      <c r="I46" s="124"/>
      <c r="O46" s="127"/>
    </row>
    <row r="47" spans="1:15" s="126" customFormat="1" ht="12" thickBot="1">
      <c r="A47" s="80"/>
      <c r="B47" s="81"/>
      <c r="C47" s="82"/>
      <c r="D47" s="124"/>
      <c r="E47" s="124"/>
      <c r="F47" s="125"/>
      <c r="G47" s="124"/>
      <c r="H47" s="124"/>
      <c r="I47" s="124"/>
      <c r="O47" s="127"/>
    </row>
    <row r="48" spans="1:11" ht="14.25" customHeight="1">
      <c r="A48" s="325" t="s">
        <v>114</v>
      </c>
      <c r="B48" s="96" t="s">
        <v>97</v>
      </c>
      <c r="C48" s="97" t="s">
        <v>41</v>
      </c>
      <c r="D48" s="67">
        <v>0</v>
      </c>
      <c r="E48" s="83">
        <v>100</v>
      </c>
      <c r="F48" s="117">
        <f>D48/E48</f>
        <v>0</v>
      </c>
      <c r="G48" s="83">
        <v>1</v>
      </c>
      <c r="H48" s="121"/>
      <c r="I48" s="340">
        <f>O56</f>
        <v>0.4555555555555555</v>
      </c>
      <c r="K48" s="26">
        <f t="shared" si="1"/>
        <v>0</v>
      </c>
    </row>
    <row r="49" spans="1:11" ht="15" customHeight="1">
      <c r="A49" s="326"/>
      <c r="B49" s="98" t="s">
        <v>98</v>
      </c>
      <c r="C49" s="99" t="s">
        <v>42</v>
      </c>
      <c r="D49" s="69">
        <v>100</v>
      </c>
      <c r="E49" s="84">
        <v>100</v>
      </c>
      <c r="F49" s="118">
        <f aca="true" t="shared" si="3" ref="F49:F55">D49/E49</f>
        <v>1</v>
      </c>
      <c r="G49" s="84">
        <v>1</v>
      </c>
      <c r="H49" s="122"/>
      <c r="I49" s="341"/>
      <c r="K49" s="26">
        <f t="shared" si="1"/>
        <v>1</v>
      </c>
    </row>
    <row r="50" spans="1:11" ht="15" customHeight="1">
      <c r="A50" s="326"/>
      <c r="B50" s="98" t="s">
        <v>99</v>
      </c>
      <c r="C50" s="99" t="s">
        <v>43</v>
      </c>
      <c r="D50" s="69">
        <v>75</v>
      </c>
      <c r="E50" s="84">
        <v>100</v>
      </c>
      <c r="F50" s="118">
        <f t="shared" si="3"/>
        <v>0.75</v>
      </c>
      <c r="G50" s="84">
        <v>1</v>
      </c>
      <c r="H50" s="122"/>
      <c r="I50" s="341"/>
      <c r="K50" s="26">
        <f t="shared" si="1"/>
        <v>0.75</v>
      </c>
    </row>
    <row r="51" spans="1:11" ht="15" customHeight="1">
      <c r="A51" s="326"/>
      <c r="B51" s="98" t="s">
        <v>100</v>
      </c>
      <c r="C51" s="99" t="s">
        <v>44</v>
      </c>
      <c r="D51" s="69">
        <v>25</v>
      </c>
      <c r="E51" s="84">
        <v>100</v>
      </c>
      <c r="F51" s="118">
        <f t="shared" si="3"/>
        <v>0.25</v>
      </c>
      <c r="G51" s="84">
        <v>1</v>
      </c>
      <c r="H51" s="122"/>
      <c r="I51" s="341"/>
      <c r="K51" s="26">
        <f t="shared" si="1"/>
        <v>0.25</v>
      </c>
    </row>
    <row r="52" spans="1:11" ht="15" customHeight="1">
      <c r="A52" s="326"/>
      <c r="B52" s="98" t="s">
        <v>101</v>
      </c>
      <c r="C52" s="99" t="s">
        <v>45</v>
      </c>
      <c r="D52" s="69">
        <v>75</v>
      </c>
      <c r="E52" s="84">
        <v>100</v>
      </c>
      <c r="F52" s="118">
        <f t="shared" si="3"/>
        <v>0.75</v>
      </c>
      <c r="G52" s="84">
        <v>1</v>
      </c>
      <c r="H52" s="122"/>
      <c r="I52" s="341"/>
      <c r="K52" s="26">
        <f t="shared" si="1"/>
        <v>0.75</v>
      </c>
    </row>
    <row r="53" spans="1:11" ht="15" customHeight="1">
      <c r="A53" s="326"/>
      <c r="B53" s="98" t="s">
        <v>102</v>
      </c>
      <c r="C53" s="99" t="s">
        <v>46</v>
      </c>
      <c r="D53" s="69">
        <v>50</v>
      </c>
      <c r="E53" s="84">
        <v>100</v>
      </c>
      <c r="F53" s="118">
        <f t="shared" si="3"/>
        <v>0.5</v>
      </c>
      <c r="G53" s="84">
        <v>1</v>
      </c>
      <c r="H53" s="122"/>
      <c r="I53" s="341"/>
      <c r="K53" s="26">
        <f t="shared" si="1"/>
        <v>0.5</v>
      </c>
    </row>
    <row r="54" spans="1:11" ht="15" customHeight="1">
      <c r="A54" s="326"/>
      <c r="B54" s="98" t="s">
        <v>103</v>
      </c>
      <c r="C54" s="99" t="s">
        <v>47</v>
      </c>
      <c r="D54" s="69">
        <v>65</v>
      </c>
      <c r="E54" s="86">
        <v>100</v>
      </c>
      <c r="F54" s="119">
        <f t="shared" si="3"/>
        <v>0.65</v>
      </c>
      <c r="G54" s="86">
        <v>1</v>
      </c>
      <c r="H54" s="122"/>
      <c r="I54" s="341"/>
      <c r="K54" s="26">
        <f t="shared" si="1"/>
        <v>0.65</v>
      </c>
    </row>
    <row r="55" spans="1:11" ht="15" customHeight="1">
      <c r="A55" s="326"/>
      <c r="B55" s="98" t="s">
        <v>104</v>
      </c>
      <c r="C55" s="99" t="s">
        <v>48</v>
      </c>
      <c r="D55" s="69">
        <v>20</v>
      </c>
      <c r="E55" s="84">
        <v>100</v>
      </c>
      <c r="F55" s="118">
        <f t="shared" si="3"/>
        <v>0.2</v>
      </c>
      <c r="G55" s="84">
        <v>1</v>
      </c>
      <c r="H55" s="122"/>
      <c r="I55" s="341"/>
      <c r="K55" s="26">
        <f t="shared" si="1"/>
        <v>0.2</v>
      </c>
    </row>
    <row r="56" spans="1:15" ht="15.75" customHeight="1" thickBot="1">
      <c r="A56" s="327"/>
      <c r="B56" s="100" t="s">
        <v>105</v>
      </c>
      <c r="C56" s="101" t="s">
        <v>49</v>
      </c>
      <c r="D56" s="116">
        <v>0</v>
      </c>
      <c r="E56" s="85">
        <v>100</v>
      </c>
      <c r="F56" s="120">
        <f>D56/E56</f>
        <v>0</v>
      </c>
      <c r="G56" s="85">
        <v>1</v>
      </c>
      <c r="H56" s="123"/>
      <c r="I56" s="342"/>
      <c r="K56" s="26">
        <f t="shared" si="1"/>
        <v>0</v>
      </c>
      <c r="L56" s="26" t="s">
        <v>132</v>
      </c>
      <c r="M56" s="26">
        <f>SUM(K48:K56)</f>
        <v>4.1</v>
      </c>
      <c r="N56" s="26">
        <f>SUM(G48:G56)</f>
        <v>9</v>
      </c>
      <c r="O56" s="89">
        <f>M56/N56</f>
        <v>0.4555555555555555</v>
      </c>
    </row>
    <row r="57" spans="1:15" s="126" customFormat="1" ht="11.25">
      <c r="A57" s="77"/>
      <c r="B57" s="78"/>
      <c r="C57" s="28"/>
      <c r="D57" s="124"/>
      <c r="E57" s="124"/>
      <c r="F57" s="125"/>
      <c r="G57" s="124"/>
      <c r="H57" s="124"/>
      <c r="I57" s="124"/>
      <c r="O57" s="127"/>
    </row>
    <row r="58" spans="1:15" s="126" customFormat="1" ht="12" thickBot="1">
      <c r="A58" s="128"/>
      <c r="B58" s="128"/>
      <c r="C58" s="128"/>
      <c r="F58" s="129"/>
      <c r="I58" s="124"/>
      <c r="O58" s="127"/>
    </row>
    <row r="59" spans="1:11" ht="14.25" customHeight="1">
      <c r="A59" s="311" t="s">
        <v>419</v>
      </c>
      <c r="B59" s="102" t="s">
        <v>106</v>
      </c>
      <c r="C59" s="103" t="s">
        <v>50</v>
      </c>
      <c r="D59" s="67">
        <v>75</v>
      </c>
      <c r="E59" s="83">
        <v>100</v>
      </c>
      <c r="F59" s="110">
        <f aca="true" t="shared" si="4" ref="F59:F64">D59/E59</f>
        <v>0.75</v>
      </c>
      <c r="G59" s="68">
        <v>1</v>
      </c>
      <c r="H59" s="121"/>
      <c r="I59" s="340">
        <f>O64</f>
        <v>0.5499999999999999</v>
      </c>
      <c r="K59" s="26">
        <f t="shared" si="1"/>
        <v>0.75</v>
      </c>
    </row>
    <row r="60" spans="1:11" ht="15" customHeight="1">
      <c r="A60" s="312"/>
      <c r="B60" s="104" t="s">
        <v>107</v>
      </c>
      <c r="C60" s="105" t="s">
        <v>51</v>
      </c>
      <c r="D60" s="69">
        <v>0</v>
      </c>
      <c r="E60" s="84">
        <v>100</v>
      </c>
      <c r="F60" s="111">
        <f t="shared" si="4"/>
        <v>0</v>
      </c>
      <c r="G60" s="70">
        <v>1</v>
      </c>
      <c r="H60" s="122"/>
      <c r="I60" s="341"/>
      <c r="K60" s="26">
        <f t="shared" si="1"/>
        <v>0</v>
      </c>
    </row>
    <row r="61" spans="1:11" ht="15" customHeight="1">
      <c r="A61" s="312"/>
      <c r="B61" s="104" t="s">
        <v>108</v>
      </c>
      <c r="C61" s="105" t="s">
        <v>52</v>
      </c>
      <c r="D61" s="69">
        <v>25</v>
      </c>
      <c r="E61" s="84">
        <v>100</v>
      </c>
      <c r="F61" s="111">
        <f t="shared" si="4"/>
        <v>0.25</v>
      </c>
      <c r="G61" s="70">
        <v>1</v>
      </c>
      <c r="H61" s="122"/>
      <c r="I61" s="341"/>
      <c r="K61" s="26">
        <f t="shared" si="1"/>
        <v>0.25</v>
      </c>
    </row>
    <row r="62" spans="1:11" ht="15" customHeight="1">
      <c r="A62" s="312"/>
      <c r="B62" s="104" t="s">
        <v>109</v>
      </c>
      <c r="C62" s="105" t="s">
        <v>53</v>
      </c>
      <c r="D62" s="69">
        <v>50</v>
      </c>
      <c r="E62" s="84">
        <v>100</v>
      </c>
      <c r="F62" s="111">
        <f t="shared" si="4"/>
        <v>0.5</v>
      </c>
      <c r="G62" s="70">
        <v>1</v>
      </c>
      <c r="H62" s="122"/>
      <c r="I62" s="341"/>
      <c r="K62" s="26">
        <f t="shared" si="1"/>
        <v>0.5</v>
      </c>
    </row>
    <row r="63" spans="1:11" ht="15" customHeight="1">
      <c r="A63" s="312"/>
      <c r="B63" s="104" t="s">
        <v>110</v>
      </c>
      <c r="C63" s="105" t="s">
        <v>54</v>
      </c>
      <c r="D63" s="69">
        <v>100</v>
      </c>
      <c r="E63" s="84">
        <v>100</v>
      </c>
      <c r="F63" s="111">
        <f t="shared" si="4"/>
        <v>1</v>
      </c>
      <c r="G63" s="70">
        <v>1</v>
      </c>
      <c r="H63" s="122"/>
      <c r="I63" s="341"/>
      <c r="K63" s="26">
        <f t="shared" si="1"/>
        <v>1</v>
      </c>
    </row>
    <row r="64" spans="1:15" ht="15.75" customHeight="1" thickBot="1">
      <c r="A64" s="313"/>
      <c r="B64" s="106" t="s">
        <v>111</v>
      </c>
      <c r="C64" s="107" t="s">
        <v>55</v>
      </c>
      <c r="D64" s="73">
        <v>80</v>
      </c>
      <c r="E64" s="85">
        <v>100</v>
      </c>
      <c r="F64" s="113">
        <f t="shared" si="4"/>
        <v>0.8</v>
      </c>
      <c r="G64" s="74">
        <v>1</v>
      </c>
      <c r="H64" s="123"/>
      <c r="I64" s="342"/>
      <c r="K64" s="26">
        <f t="shared" si="1"/>
        <v>0.8</v>
      </c>
      <c r="L64" s="26" t="s">
        <v>133</v>
      </c>
      <c r="M64" s="26">
        <f>SUM(ScoringCard!K59:K64)</f>
        <v>3.3</v>
      </c>
      <c r="N64" s="26">
        <f>SUM(G59:G64)</f>
        <v>6</v>
      </c>
      <c r="O64" s="89">
        <f>M64/N64</f>
        <v>0.5499999999999999</v>
      </c>
    </row>
  </sheetData>
  <sheetProtection/>
  <mergeCells count="14">
    <mergeCell ref="B2:C2"/>
    <mergeCell ref="A59:A64"/>
    <mergeCell ref="A48:A56"/>
    <mergeCell ref="A39:A45"/>
    <mergeCell ref="A35:A36"/>
    <mergeCell ref="A17:A34"/>
    <mergeCell ref="A3:A16"/>
    <mergeCell ref="I39:I45"/>
    <mergeCell ref="I48:I56"/>
    <mergeCell ref="I59:I64"/>
    <mergeCell ref="H3:H16"/>
    <mergeCell ref="H17:H34"/>
    <mergeCell ref="H35:H36"/>
    <mergeCell ref="I3:I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6"/>
  <sheetViews>
    <sheetView showGridLines="0" tabSelected="1" zoomScale="90" zoomScaleNormal="90" zoomScalePageLayoutView="0" workbookViewId="0" topLeftCell="A1">
      <selection activeCell="K42" sqref="K42:K135"/>
    </sheetView>
  </sheetViews>
  <sheetFormatPr defaultColWidth="11.421875" defaultRowHeight="15"/>
  <cols>
    <col min="1" max="1" width="7.7109375" style="210" customWidth="1"/>
    <col min="2" max="2" width="6.28125" style="228" bestFit="1" customWidth="1"/>
    <col min="3" max="3" width="2.421875" style="237" customWidth="1"/>
    <col min="4" max="4" width="6.7109375" style="269" customWidth="1"/>
    <col min="5" max="5" width="46.00390625" style="242" customWidth="1"/>
    <col min="6" max="6" width="11.7109375" style="31" bestFit="1" customWidth="1"/>
    <col min="7" max="7" width="11.7109375" style="30" bestFit="1" customWidth="1"/>
    <col min="8" max="8" width="10.8515625" style="449" customWidth="1"/>
    <col min="9" max="9" width="11.57421875" style="404" customWidth="1"/>
    <col min="10" max="10" width="13.57421875" style="26" customWidth="1"/>
    <col min="11" max="11" width="11.00390625" style="26" customWidth="1"/>
    <col min="12" max="12" width="12.8515625" style="26" bestFit="1" customWidth="1"/>
    <col min="13" max="16384" width="11.421875" style="26" customWidth="1"/>
  </cols>
  <sheetData>
    <row r="1" spans="3:12" ht="38.25">
      <c r="C1" s="225"/>
      <c r="D1" s="454" t="s">
        <v>497</v>
      </c>
      <c r="E1" s="454"/>
      <c r="F1" s="372" t="s">
        <v>433</v>
      </c>
      <c r="G1" s="216" t="s">
        <v>429</v>
      </c>
      <c r="H1" s="405" t="s">
        <v>434</v>
      </c>
      <c r="I1" s="378" t="s">
        <v>430</v>
      </c>
      <c r="J1" s="284" t="s">
        <v>435</v>
      </c>
      <c r="K1" s="284" t="s">
        <v>432</v>
      </c>
      <c r="L1" s="284" t="s">
        <v>498</v>
      </c>
    </row>
    <row r="2" spans="2:12" ht="7.5" customHeight="1">
      <c r="B2" s="222"/>
      <c r="C2" s="222"/>
      <c r="D2" s="270"/>
      <c r="E2" s="222"/>
      <c r="F2" s="373"/>
      <c r="G2" s="222"/>
      <c r="H2" s="406"/>
      <c r="I2" s="379"/>
      <c r="J2" s="214"/>
      <c r="K2" s="214"/>
      <c r="L2" s="214"/>
    </row>
    <row r="3" spans="1:12" s="209" customFormat="1" ht="24.75" customHeight="1" thickBot="1">
      <c r="A3" s="295"/>
      <c r="B3" s="352" t="s">
        <v>112</v>
      </c>
      <c r="C3" s="352"/>
      <c r="D3" s="352"/>
      <c r="E3" s="352"/>
      <c r="F3" s="352"/>
      <c r="G3" s="352"/>
      <c r="H3" s="352"/>
      <c r="I3" s="352"/>
      <c r="J3" s="217">
        <f>(H4*I4+H6*I6+H8*I8+H10*I10+H12*I12+H14*I14+H16*I16+H18*I18+H22*I22+H24*I24+H27*I27+H31*I31+H33*I33+H36*I36)/(I4+I6+I8+I10+I12+I14+I16+I18+I22+I24+I27+I31+I33+I36)</f>
        <v>21.85185185185185</v>
      </c>
      <c r="K3" s="359">
        <v>0.333333333333333</v>
      </c>
      <c r="L3" s="293">
        <f>(J3+J42+J137)/3</f>
        <v>33.208901884340484</v>
      </c>
    </row>
    <row r="4" spans="1:12" ht="18">
      <c r="A4" s="296"/>
      <c r="B4" s="243" t="s">
        <v>69</v>
      </c>
      <c r="C4" s="351" t="s">
        <v>0</v>
      </c>
      <c r="D4" s="351"/>
      <c r="E4" s="351"/>
      <c r="F4" s="450"/>
      <c r="G4" s="219"/>
      <c r="H4" s="407">
        <f>F5*G5/G5</f>
        <v>0</v>
      </c>
      <c r="I4" s="380">
        <v>1</v>
      </c>
      <c r="J4" s="218"/>
      <c r="K4" s="359"/>
      <c r="L4" s="283"/>
    </row>
    <row r="5" spans="1:12" s="211" customFormat="1" ht="18.75" thickBot="1">
      <c r="A5" s="296"/>
      <c r="B5" s="221"/>
      <c r="C5" s="220"/>
      <c r="D5" s="271" t="s">
        <v>138</v>
      </c>
      <c r="E5" s="220" t="s">
        <v>0</v>
      </c>
      <c r="F5" s="224">
        <v>0</v>
      </c>
      <c r="G5" s="224">
        <v>1</v>
      </c>
      <c r="H5" s="408"/>
      <c r="I5" s="381"/>
      <c r="J5" s="218"/>
      <c r="K5" s="359"/>
      <c r="L5" s="283"/>
    </row>
    <row r="6" spans="1:12" ht="18">
      <c r="A6" s="296"/>
      <c r="B6" s="243" t="s">
        <v>56</v>
      </c>
      <c r="C6" s="351" t="s">
        <v>1</v>
      </c>
      <c r="D6" s="351"/>
      <c r="E6" s="351"/>
      <c r="F6" s="450"/>
      <c r="G6" s="219"/>
      <c r="H6" s="407">
        <f>F7*G7/G7</f>
        <v>0</v>
      </c>
      <c r="I6" s="380">
        <v>1</v>
      </c>
      <c r="J6" s="218"/>
      <c r="K6" s="359"/>
      <c r="L6" s="283"/>
    </row>
    <row r="7" spans="1:12" s="211" customFormat="1" ht="18.75" thickBot="1">
      <c r="A7" s="296"/>
      <c r="B7" s="221"/>
      <c r="C7" s="220"/>
      <c r="D7" s="271" t="s">
        <v>139</v>
      </c>
      <c r="E7" s="220" t="s">
        <v>1</v>
      </c>
      <c r="F7" s="224">
        <v>0</v>
      </c>
      <c r="G7" s="224">
        <v>1</v>
      </c>
      <c r="H7" s="408"/>
      <c r="I7" s="381"/>
      <c r="J7" s="218"/>
      <c r="K7" s="359"/>
      <c r="L7" s="283"/>
    </row>
    <row r="8" spans="1:12" ht="18">
      <c r="A8" s="296"/>
      <c r="B8" s="243" t="s">
        <v>57</v>
      </c>
      <c r="C8" s="351" t="s">
        <v>2</v>
      </c>
      <c r="D8" s="351"/>
      <c r="E8" s="351"/>
      <c r="F8" s="450"/>
      <c r="G8" s="219"/>
      <c r="H8" s="407">
        <f>F9*G9/G9</f>
        <v>0</v>
      </c>
      <c r="I8" s="380">
        <v>1</v>
      </c>
      <c r="J8" s="218"/>
      <c r="K8" s="359"/>
      <c r="L8" s="283"/>
    </row>
    <row r="9" spans="1:12" s="211" customFormat="1" ht="18.75" thickBot="1">
      <c r="A9" s="296"/>
      <c r="B9" s="221"/>
      <c r="C9" s="220"/>
      <c r="D9" s="271" t="s">
        <v>140</v>
      </c>
      <c r="E9" s="220" t="s">
        <v>2</v>
      </c>
      <c r="F9" s="224">
        <v>0</v>
      </c>
      <c r="G9" s="224">
        <v>1</v>
      </c>
      <c r="H9" s="408"/>
      <c r="I9" s="381"/>
      <c r="J9" s="218"/>
      <c r="K9" s="359"/>
      <c r="L9" s="283"/>
    </row>
    <row r="10" spans="1:12" ht="18">
      <c r="A10" s="296"/>
      <c r="B10" s="243" t="s">
        <v>58</v>
      </c>
      <c r="C10" s="351" t="s">
        <v>3</v>
      </c>
      <c r="D10" s="351"/>
      <c r="E10" s="351"/>
      <c r="F10" s="450"/>
      <c r="G10" s="219"/>
      <c r="H10" s="407">
        <v>100</v>
      </c>
      <c r="I10" s="380">
        <v>1</v>
      </c>
      <c r="J10" s="218"/>
      <c r="K10" s="359"/>
      <c r="L10" s="283"/>
    </row>
    <row r="11" spans="1:12" s="211" customFormat="1" ht="18.75" thickBot="1">
      <c r="A11" s="296"/>
      <c r="B11" s="221"/>
      <c r="C11" s="220"/>
      <c r="D11" s="271" t="s">
        <v>141</v>
      </c>
      <c r="E11" s="220" t="s">
        <v>3</v>
      </c>
      <c r="F11" s="224">
        <v>0</v>
      </c>
      <c r="G11" s="224">
        <v>1</v>
      </c>
      <c r="H11" s="408"/>
      <c r="I11" s="381"/>
      <c r="J11" s="218"/>
      <c r="K11" s="359"/>
      <c r="L11" s="283"/>
    </row>
    <row r="12" spans="1:12" ht="18">
      <c r="A12" s="296"/>
      <c r="B12" s="243" t="s">
        <v>59</v>
      </c>
      <c r="C12" s="351" t="s">
        <v>4</v>
      </c>
      <c r="D12" s="351"/>
      <c r="E12" s="351"/>
      <c r="F12" s="450"/>
      <c r="G12" s="219"/>
      <c r="H12" s="407">
        <f>F13*G13/G13</f>
        <v>0</v>
      </c>
      <c r="I12" s="380">
        <v>1</v>
      </c>
      <c r="J12" s="218"/>
      <c r="K12" s="359"/>
      <c r="L12" s="283"/>
    </row>
    <row r="13" spans="1:12" s="211" customFormat="1" ht="18.75" thickBot="1">
      <c r="A13" s="296"/>
      <c r="B13" s="221"/>
      <c r="C13" s="220"/>
      <c r="D13" s="271" t="s">
        <v>142</v>
      </c>
      <c r="E13" s="220" t="s">
        <v>4</v>
      </c>
      <c r="F13" s="224">
        <v>0</v>
      </c>
      <c r="G13" s="224">
        <v>1</v>
      </c>
      <c r="H13" s="408"/>
      <c r="I13" s="381"/>
      <c r="J13" s="218"/>
      <c r="K13" s="359"/>
      <c r="L13" s="283"/>
    </row>
    <row r="14" spans="1:12" ht="18">
      <c r="A14" s="296"/>
      <c r="B14" s="252" t="s">
        <v>60</v>
      </c>
      <c r="C14" s="355" t="s">
        <v>5</v>
      </c>
      <c r="D14" s="355"/>
      <c r="E14" s="355"/>
      <c r="F14" s="450"/>
      <c r="G14" s="219"/>
      <c r="H14" s="407">
        <f>F15*G15/G15</f>
        <v>0</v>
      </c>
      <c r="I14" s="380">
        <v>2</v>
      </c>
      <c r="J14" s="218"/>
      <c r="K14" s="359"/>
      <c r="L14" s="283"/>
    </row>
    <row r="15" spans="1:12" s="211" customFormat="1" ht="18.75" thickBot="1">
      <c r="A15" s="296"/>
      <c r="B15" s="221"/>
      <c r="C15" s="220"/>
      <c r="D15" s="271" t="s">
        <v>143</v>
      </c>
      <c r="E15" s="220" t="s">
        <v>5</v>
      </c>
      <c r="F15" s="224">
        <v>0</v>
      </c>
      <c r="G15" s="224">
        <v>1</v>
      </c>
      <c r="H15" s="408"/>
      <c r="I15" s="381"/>
      <c r="J15" s="218"/>
      <c r="K15" s="359"/>
      <c r="L15" s="283"/>
    </row>
    <row r="16" spans="1:12" ht="18">
      <c r="A16" s="296"/>
      <c r="B16" s="252" t="s">
        <v>61</v>
      </c>
      <c r="C16" s="355" t="s">
        <v>6</v>
      </c>
      <c r="D16" s="355"/>
      <c r="E16" s="355"/>
      <c r="F16" s="450"/>
      <c r="G16" s="219"/>
      <c r="H16" s="407">
        <f>F17*G17/G17</f>
        <v>40</v>
      </c>
      <c r="I16" s="380">
        <v>2</v>
      </c>
      <c r="J16" s="218"/>
      <c r="K16" s="359"/>
      <c r="L16" s="283"/>
    </row>
    <row r="17" spans="1:12" s="211" customFormat="1" ht="18.75" thickBot="1">
      <c r="A17" s="296"/>
      <c r="B17" s="221"/>
      <c r="C17" s="220"/>
      <c r="D17" s="271" t="s">
        <v>144</v>
      </c>
      <c r="E17" s="220" t="s">
        <v>431</v>
      </c>
      <c r="F17" s="224">
        <v>40</v>
      </c>
      <c r="G17" s="224">
        <v>1</v>
      </c>
      <c r="H17" s="408"/>
      <c r="I17" s="381"/>
      <c r="J17" s="218"/>
      <c r="K17" s="359"/>
      <c r="L17" s="283"/>
    </row>
    <row r="18" spans="1:12" ht="18">
      <c r="A18" s="296"/>
      <c r="B18" s="252" t="s">
        <v>62</v>
      </c>
      <c r="C18" s="355" t="s">
        <v>7</v>
      </c>
      <c r="D18" s="355"/>
      <c r="E18" s="355"/>
      <c r="F18" s="450"/>
      <c r="G18" s="219"/>
      <c r="H18" s="409">
        <f>(F19*G19+F20*G20+F21*G21)/(G19+G20+G21)</f>
        <v>100</v>
      </c>
      <c r="I18" s="380">
        <v>2</v>
      </c>
      <c r="J18" s="218"/>
      <c r="K18" s="359"/>
      <c r="L18" s="283"/>
    </row>
    <row r="19" spans="1:12" s="211" customFormat="1" ht="18">
      <c r="A19" s="296"/>
      <c r="B19" s="202"/>
      <c r="C19" s="37"/>
      <c r="D19" s="272" t="s">
        <v>145</v>
      </c>
      <c r="E19" s="37" t="s">
        <v>146</v>
      </c>
      <c r="F19" s="451">
        <v>100</v>
      </c>
      <c r="G19" s="297">
        <v>1</v>
      </c>
      <c r="H19" s="410"/>
      <c r="I19" s="382"/>
      <c r="J19" s="218"/>
      <c r="K19" s="359"/>
      <c r="L19" s="283"/>
    </row>
    <row r="20" spans="1:12" s="211" customFormat="1" ht="18">
      <c r="A20" s="296"/>
      <c r="B20" s="202"/>
      <c r="C20" s="37"/>
      <c r="D20" s="272" t="s">
        <v>147</v>
      </c>
      <c r="E20" s="37" t="s">
        <v>148</v>
      </c>
      <c r="F20" s="451">
        <v>100</v>
      </c>
      <c r="G20" s="297">
        <v>1</v>
      </c>
      <c r="H20" s="410"/>
      <c r="I20" s="382"/>
      <c r="J20" s="218"/>
      <c r="K20" s="359"/>
      <c r="L20" s="283"/>
    </row>
    <row r="21" spans="1:12" s="211" customFormat="1" ht="18.75" thickBot="1">
      <c r="A21" s="296"/>
      <c r="B21" s="221"/>
      <c r="C21" s="220"/>
      <c r="D21" s="271" t="s">
        <v>149</v>
      </c>
      <c r="E21" s="220" t="s">
        <v>150</v>
      </c>
      <c r="F21" s="224">
        <v>100</v>
      </c>
      <c r="G21" s="298">
        <v>1</v>
      </c>
      <c r="H21" s="411"/>
      <c r="I21" s="381"/>
      <c r="J21" s="218"/>
      <c r="K21" s="359"/>
      <c r="L21" s="283"/>
    </row>
    <row r="22" spans="1:12" ht="18">
      <c r="A22" s="296"/>
      <c r="B22" s="243" t="s">
        <v>63</v>
      </c>
      <c r="C22" s="351" t="s">
        <v>416</v>
      </c>
      <c r="D22" s="351"/>
      <c r="E22" s="351"/>
      <c r="F22" s="450"/>
      <c r="G22" s="219"/>
      <c r="H22" s="407">
        <f>F23*G23/G23</f>
        <v>0</v>
      </c>
      <c r="I22" s="380">
        <v>2</v>
      </c>
      <c r="J22" s="218"/>
      <c r="K22" s="359"/>
      <c r="L22" s="283"/>
    </row>
    <row r="23" spans="1:12" s="211" customFormat="1" ht="18.75" thickBot="1">
      <c r="A23" s="296"/>
      <c r="B23" s="221"/>
      <c r="C23" s="220"/>
      <c r="D23" s="271" t="s">
        <v>151</v>
      </c>
      <c r="E23" s="220" t="s">
        <v>416</v>
      </c>
      <c r="F23" s="224">
        <v>0</v>
      </c>
      <c r="G23" s="224">
        <v>1</v>
      </c>
      <c r="H23" s="408"/>
      <c r="I23" s="381"/>
      <c r="J23" s="218"/>
      <c r="K23" s="359"/>
      <c r="L23" s="283"/>
    </row>
    <row r="24" spans="1:12" ht="23.25" customHeight="1">
      <c r="A24" s="296"/>
      <c r="B24" s="243" t="s">
        <v>64</v>
      </c>
      <c r="C24" s="351">
        <v>1</v>
      </c>
      <c r="D24" s="351"/>
      <c r="E24" s="351"/>
      <c r="F24" s="351"/>
      <c r="G24" s="351"/>
      <c r="H24" s="409">
        <f>IF((F25+F26)&gt;100,100,F25+F26)</f>
        <v>0</v>
      </c>
      <c r="I24" s="380">
        <v>2</v>
      </c>
      <c r="J24" s="218"/>
      <c r="K24" s="359"/>
      <c r="L24" s="283"/>
    </row>
    <row r="25" spans="1:12" s="211" customFormat="1" ht="18">
      <c r="A25" s="296"/>
      <c r="B25" s="202"/>
      <c r="C25" s="37"/>
      <c r="D25" s="272" t="s">
        <v>152</v>
      </c>
      <c r="E25" s="37" t="s">
        <v>153</v>
      </c>
      <c r="F25" s="451">
        <v>0</v>
      </c>
      <c r="G25" s="297">
        <v>1</v>
      </c>
      <c r="H25" s="410"/>
      <c r="I25" s="382"/>
      <c r="J25" s="218"/>
      <c r="K25" s="359"/>
      <c r="L25" s="283"/>
    </row>
    <row r="26" spans="1:12" s="211" customFormat="1" ht="27.75" customHeight="1" thickBot="1">
      <c r="A26" s="296"/>
      <c r="B26" s="221"/>
      <c r="C26" s="220"/>
      <c r="D26" s="271" t="s">
        <v>154</v>
      </c>
      <c r="E26" s="220" t="s">
        <v>155</v>
      </c>
      <c r="F26" s="224">
        <v>0</v>
      </c>
      <c r="G26" s="298">
        <v>1</v>
      </c>
      <c r="H26" s="411"/>
      <c r="I26" s="381"/>
      <c r="J26" s="218"/>
      <c r="K26" s="359"/>
      <c r="L26" s="283"/>
    </row>
    <row r="27" spans="1:12" ht="18">
      <c r="A27" s="296"/>
      <c r="B27" s="243" t="s">
        <v>65</v>
      </c>
      <c r="C27" s="351" t="s">
        <v>10</v>
      </c>
      <c r="D27" s="351"/>
      <c r="E27" s="351"/>
      <c r="F27" s="450"/>
      <c r="G27" s="219"/>
      <c r="H27" s="412">
        <f>(F30*G30+F29*G29+F28*G28)/(G30+G29+G28)</f>
        <v>10</v>
      </c>
      <c r="I27" s="380">
        <v>3</v>
      </c>
      <c r="J27" s="218"/>
      <c r="K27" s="359"/>
      <c r="L27" s="283"/>
    </row>
    <row r="28" spans="1:12" ht="18">
      <c r="A28" s="296"/>
      <c r="B28" s="244"/>
      <c r="C28" s="238"/>
      <c r="D28" s="272" t="s">
        <v>439</v>
      </c>
      <c r="E28" s="37" t="s">
        <v>436</v>
      </c>
      <c r="F28" s="451">
        <v>10</v>
      </c>
      <c r="G28" s="297">
        <v>1</v>
      </c>
      <c r="H28" s="413"/>
      <c r="I28" s="382"/>
      <c r="J28" s="218"/>
      <c r="K28" s="359"/>
      <c r="L28" s="283"/>
    </row>
    <row r="29" spans="1:12" ht="25.5">
      <c r="A29" s="296"/>
      <c r="B29" s="244"/>
      <c r="C29" s="238"/>
      <c r="D29" s="272" t="s">
        <v>440</v>
      </c>
      <c r="E29" s="37" t="s">
        <v>437</v>
      </c>
      <c r="F29" s="451">
        <v>10</v>
      </c>
      <c r="G29" s="297">
        <v>1</v>
      </c>
      <c r="H29" s="413"/>
      <c r="I29" s="382"/>
      <c r="J29" s="218"/>
      <c r="K29" s="359"/>
      <c r="L29" s="283"/>
    </row>
    <row r="30" spans="1:12" s="211" customFormat="1" ht="18.75" thickBot="1">
      <c r="A30" s="296"/>
      <c r="B30" s="221"/>
      <c r="C30" s="220"/>
      <c r="D30" s="271" t="s">
        <v>441</v>
      </c>
      <c r="E30" s="220" t="s">
        <v>438</v>
      </c>
      <c r="F30" s="224">
        <v>10</v>
      </c>
      <c r="G30" s="298">
        <v>1</v>
      </c>
      <c r="H30" s="408"/>
      <c r="I30" s="381"/>
      <c r="J30" s="218"/>
      <c r="K30" s="359"/>
      <c r="L30" s="283"/>
    </row>
    <row r="31" spans="1:12" ht="18">
      <c r="A31" s="296"/>
      <c r="B31" s="229" t="s">
        <v>66</v>
      </c>
      <c r="C31" s="356" t="s">
        <v>11</v>
      </c>
      <c r="D31" s="357"/>
      <c r="E31" s="357"/>
      <c r="F31" s="452"/>
      <c r="G31" s="215"/>
      <c r="H31" s="413">
        <f>F32*G32/G32</f>
        <v>50</v>
      </c>
      <c r="I31" s="382">
        <v>3</v>
      </c>
      <c r="J31" s="218"/>
      <c r="K31" s="359"/>
      <c r="L31" s="283"/>
    </row>
    <row r="32" spans="1:12" s="211" customFormat="1" ht="18.75" thickBot="1">
      <c r="A32" s="296"/>
      <c r="B32" s="221"/>
      <c r="C32" s="220"/>
      <c r="D32" s="271" t="s">
        <v>156</v>
      </c>
      <c r="E32" s="220" t="s">
        <v>157</v>
      </c>
      <c r="F32" s="224">
        <v>50</v>
      </c>
      <c r="G32" s="224">
        <v>1</v>
      </c>
      <c r="H32" s="413"/>
      <c r="I32" s="382"/>
      <c r="J32" s="218"/>
      <c r="K32" s="359"/>
      <c r="L32" s="283"/>
    </row>
    <row r="33" spans="1:12" ht="18">
      <c r="A33" s="296"/>
      <c r="B33" s="243" t="s">
        <v>67</v>
      </c>
      <c r="C33" s="357" t="s">
        <v>12</v>
      </c>
      <c r="D33" s="351"/>
      <c r="E33" s="351"/>
      <c r="F33" s="450"/>
      <c r="G33" s="219"/>
      <c r="H33" s="407">
        <f>F34*G34/G34</f>
        <v>10</v>
      </c>
      <c r="I33" s="380">
        <v>3</v>
      </c>
      <c r="J33" s="218"/>
      <c r="K33" s="359"/>
      <c r="L33" s="283"/>
    </row>
    <row r="34" spans="1:12" s="211" customFormat="1" ht="18">
      <c r="A34" s="296"/>
      <c r="B34" s="202"/>
      <c r="C34" s="37"/>
      <c r="D34" s="272" t="s">
        <v>158</v>
      </c>
      <c r="E34" s="37" t="s">
        <v>159</v>
      </c>
      <c r="F34" s="451">
        <v>10</v>
      </c>
      <c r="G34" s="297">
        <v>1</v>
      </c>
      <c r="H34" s="413"/>
      <c r="I34" s="382"/>
      <c r="J34" s="218"/>
      <c r="K34" s="359"/>
      <c r="L34" s="283"/>
    </row>
    <row r="35" spans="1:12" s="211" customFormat="1" ht="18.75" thickBot="1">
      <c r="A35" s="296"/>
      <c r="B35" s="221"/>
      <c r="C35" s="220"/>
      <c r="D35" s="271" t="s">
        <v>160</v>
      </c>
      <c r="E35" s="220" t="s">
        <v>161</v>
      </c>
      <c r="F35" s="224">
        <v>0</v>
      </c>
      <c r="G35" s="298">
        <v>1</v>
      </c>
      <c r="H35" s="408"/>
      <c r="I35" s="381"/>
      <c r="J35" s="218"/>
      <c r="K35" s="359"/>
      <c r="L35" s="283"/>
    </row>
    <row r="36" spans="1:12" ht="18">
      <c r="A36" s="296"/>
      <c r="B36" s="252" t="s">
        <v>68</v>
      </c>
      <c r="C36" s="355" t="s">
        <v>446</v>
      </c>
      <c r="D36" s="355"/>
      <c r="E36" s="355"/>
      <c r="F36" s="355"/>
      <c r="G36" s="355"/>
      <c r="H36" s="407">
        <f>F37*G37/G37</f>
        <v>0</v>
      </c>
      <c r="I36" s="380">
        <v>3</v>
      </c>
      <c r="J36" s="218"/>
      <c r="K36" s="359"/>
      <c r="L36" s="283"/>
    </row>
    <row r="37" spans="1:12" s="211" customFormat="1" ht="18">
      <c r="A37" s="296"/>
      <c r="B37" s="202"/>
      <c r="C37" s="37"/>
      <c r="D37" s="272" t="s">
        <v>162</v>
      </c>
      <c r="E37" s="37" t="s">
        <v>163</v>
      </c>
      <c r="F37" s="451">
        <v>0</v>
      </c>
      <c r="G37" s="297">
        <v>1</v>
      </c>
      <c r="H37" s="413"/>
      <c r="I37" s="382"/>
      <c r="J37" s="218"/>
      <c r="K37" s="359"/>
      <c r="L37" s="283"/>
    </row>
    <row r="38" spans="1:12" s="211" customFormat="1" ht="18">
      <c r="A38" s="296"/>
      <c r="B38" s="202"/>
      <c r="C38" s="37"/>
      <c r="D38" s="272" t="s">
        <v>164</v>
      </c>
      <c r="E38" s="37" t="s">
        <v>165</v>
      </c>
      <c r="F38" s="451">
        <v>0</v>
      </c>
      <c r="G38" s="297">
        <v>1</v>
      </c>
      <c r="H38" s="413"/>
      <c r="I38" s="382"/>
      <c r="J38" s="218"/>
      <c r="K38" s="359"/>
      <c r="L38" s="283"/>
    </row>
    <row r="39" spans="1:12" s="211" customFormat="1" ht="14.25" customHeight="1">
      <c r="A39" s="296"/>
      <c r="B39" s="202"/>
      <c r="C39" s="203"/>
      <c r="D39" s="272" t="s">
        <v>166</v>
      </c>
      <c r="E39" s="37" t="s">
        <v>415</v>
      </c>
      <c r="F39" s="451">
        <v>0</v>
      </c>
      <c r="G39" s="297">
        <v>1</v>
      </c>
      <c r="H39" s="413"/>
      <c r="I39" s="382"/>
      <c r="J39" s="218"/>
      <c r="K39" s="359"/>
      <c r="L39" s="283"/>
    </row>
    <row r="40" spans="1:12" s="211" customFormat="1" ht="15" customHeight="1" thickBot="1">
      <c r="A40" s="296"/>
      <c r="B40" s="221"/>
      <c r="C40" s="223"/>
      <c r="D40" s="271" t="s">
        <v>413</v>
      </c>
      <c r="E40" s="220" t="s">
        <v>414</v>
      </c>
      <c r="F40" s="224">
        <v>0</v>
      </c>
      <c r="G40" s="298">
        <v>1</v>
      </c>
      <c r="H40" s="408"/>
      <c r="I40" s="381"/>
      <c r="J40" s="218"/>
      <c r="K40" s="359"/>
      <c r="L40" s="283"/>
    </row>
    <row r="41" spans="2:12" s="213" customFormat="1" ht="15" customHeight="1">
      <c r="B41" s="226"/>
      <c r="C41" s="226"/>
      <c r="D41" s="273"/>
      <c r="E41" s="226"/>
      <c r="F41" s="453"/>
      <c r="H41" s="414"/>
      <c r="I41" s="383"/>
      <c r="L41" s="283"/>
    </row>
    <row r="42" spans="2:12" ht="25.5" customHeight="1">
      <c r="B42" s="354" t="s">
        <v>118</v>
      </c>
      <c r="C42" s="354"/>
      <c r="D42" s="354"/>
      <c r="E42" s="354"/>
      <c r="F42" s="354"/>
      <c r="G42" s="354"/>
      <c r="H42" s="354"/>
      <c r="I42" s="354"/>
      <c r="J42" s="258">
        <f>(H43*I43+H46*I46+H51*I51+H57*I57+H63*I63+H70*I70+H74*I74+H83*I83+H92*I92+H96*I96+H99*I99+H106*I106+H109*I109+H114*I114+H117*I117+H123*I123+H128*I128+H131*I131)/(I43+I46+I51+I57+I63+I70+I74+I83+I92+I96+I99+I106+I109+I114+I117+I123+I128+I131)</f>
        <v>43.2748538011696</v>
      </c>
      <c r="K42" s="348">
        <v>0.333333333333333</v>
      </c>
      <c r="L42" s="283"/>
    </row>
    <row r="43" spans="2:12" ht="15" customHeight="1">
      <c r="B43" s="230" t="s">
        <v>70</v>
      </c>
      <c r="C43" s="350" t="s">
        <v>14</v>
      </c>
      <c r="D43" s="350"/>
      <c r="E43" s="350"/>
      <c r="F43" s="350"/>
      <c r="G43" s="350"/>
      <c r="H43" s="415">
        <f>(F44*G44)/G44</f>
        <v>0</v>
      </c>
      <c r="I43" s="382">
        <v>4</v>
      </c>
      <c r="J43" s="245"/>
      <c r="K43" s="348"/>
      <c r="L43" s="283"/>
    </row>
    <row r="44" spans="2:12" ht="15" customHeight="1">
      <c r="B44" s="202"/>
      <c r="C44" s="37"/>
      <c r="D44" s="265" t="s">
        <v>167</v>
      </c>
      <c r="E44" s="37" t="s">
        <v>14</v>
      </c>
      <c r="F44" s="451">
        <v>0</v>
      </c>
      <c r="G44" s="297">
        <v>1</v>
      </c>
      <c r="H44" s="416"/>
      <c r="I44" s="384"/>
      <c r="J44" s="245"/>
      <c r="K44" s="348"/>
      <c r="L44" s="283"/>
    </row>
    <row r="45" spans="4:12" ht="15" customHeight="1" thickBot="1">
      <c r="D45" s="274"/>
      <c r="E45" s="237"/>
      <c r="F45" s="149"/>
      <c r="G45" s="32"/>
      <c r="H45" s="417"/>
      <c r="I45" s="385"/>
      <c r="J45" s="245"/>
      <c r="K45" s="348"/>
      <c r="L45" s="283"/>
    </row>
    <row r="46" spans="2:12" ht="15" customHeight="1">
      <c r="B46" s="230" t="s">
        <v>71</v>
      </c>
      <c r="C46" s="353" t="s">
        <v>15</v>
      </c>
      <c r="D46" s="353"/>
      <c r="E46" s="353"/>
      <c r="F46" s="350"/>
      <c r="G46" s="350"/>
      <c r="H46" s="418">
        <f>(F47*G47+F48*G48+F49*G49)/(G47+G48+G49)</f>
        <v>6.666666666666667</v>
      </c>
      <c r="I46" s="386">
        <v>4</v>
      </c>
      <c r="J46" s="245"/>
      <c r="K46" s="348"/>
      <c r="L46" s="283"/>
    </row>
    <row r="47" spans="2:12" ht="25.5">
      <c r="B47" s="202"/>
      <c r="C47" s="37"/>
      <c r="D47" s="265" t="s">
        <v>168</v>
      </c>
      <c r="E47" s="37" t="s">
        <v>169</v>
      </c>
      <c r="F47" s="451">
        <v>10</v>
      </c>
      <c r="G47" s="297">
        <v>1</v>
      </c>
      <c r="H47" s="413"/>
      <c r="I47" s="384"/>
      <c r="J47" s="245"/>
      <c r="K47" s="348"/>
      <c r="L47" s="283"/>
    </row>
    <row r="48" spans="2:12" ht="25.5">
      <c r="B48" s="202"/>
      <c r="C48" s="37"/>
      <c r="D48" s="265" t="s">
        <v>170</v>
      </c>
      <c r="E48" s="37" t="s">
        <v>171</v>
      </c>
      <c r="F48" s="451">
        <v>10</v>
      </c>
      <c r="G48" s="297">
        <v>1</v>
      </c>
      <c r="H48" s="413"/>
      <c r="I48" s="384"/>
      <c r="J48" s="245"/>
      <c r="K48" s="348"/>
      <c r="L48" s="283"/>
    </row>
    <row r="49" spans="2:12" ht="15" customHeight="1">
      <c r="B49" s="202"/>
      <c r="C49" s="37"/>
      <c r="D49" s="265" t="s">
        <v>172</v>
      </c>
      <c r="E49" s="37" t="s">
        <v>173</v>
      </c>
      <c r="F49" s="451">
        <v>0</v>
      </c>
      <c r="G49" s="297">
        <v>1</v>
      </c>
      <c r="H49" s="413"/>
      <c r="I49" s="384"/>
      <c r="J49" s="245"/>
      <c r="K49" s="348"/>
      <c r="L49" s="283"/>
    </row>
    <row r="50" spans="4:12" ht="15" customHeight="1" thickBot="1">
      <c r="D50" s="274"/>
      <c r="E50" s="237"/>
      <c r="F50" s="149"/>
      <c r="G50" s="32"/>
      <c r="H50" s="419"/>
      <c r="I50" s="385"/>
      <c r="J50" s="245"/>
      <c r="K50" s="348"/>
      <c r="L50" s="283"/>
    </row>
    <row r="51" spans="2:12" ht="15" customHeight="1">
      <c r="B51" s="230" t="s">
        <v>72</v>
      </c>
      <c r="C51" s="350" t="s">
        <v>16</v>
      </c>
      <c r="D51" s="350"/>
      <c r="E51" s="350"/>
      <c r="F51" s="350"/>
      <c r="G51" s="350"/>
      <c r="H51" s="418">
        <f>(F52*G52+F53*G53+F54*G54+F55*G55)/(G52+G53+G54+G55)</f>
        <v>27.5</v>
      </c>
      <c r="I51" s="386">
        <v>3</v>
      </c>
      <c r="J51" s="245"/>
      <c r="K51" s="348"/>
      <c r="L51" s="283"/>
    </row>
    <row r="52" spans="2:12" ht="15" customHeight="1">
      <c r="B52" s="202"/>
      <c r="C52" s="37"/>
      <c r="D52" s="265" t="s">
        <v>174</v>
      </c>
      <c r="E52" s="37" t="s">
        <v>175</v>
      </c>
      <c r="F52" s="451">
        <v>60</v>
      </c>
      <c r="G52" s="297">
        <v>1</v>
      </c>
      <c r="H52" s="420"/>
      <c r="I52" s="384"/>
      <c r="J52" s="245"/>
      <c r="K52" s="348"/>
      <c r="L52" s="283"/>
    </row>
    <row r="53" spans="2:12" ht="25.5">
      <c r="B53" s="202"/>
      <c r="C53" s="37"/>
      <c r="D53" s="265" t="s">
        <v>176</v>
      </c>
      <c r="E53" s="37" t="s">
        <v>177</v>
      </c>
      <c r="F53" s="451">
        <v>50</v>
      </c>
      <c r="G53" s="297">
        <v>1</v>
      </c>
      <c r="H53" s="420"/>
      <c r="I53" s="384"/>
      <c r="J53" s="245"/>
      <c r="K53" s="348"/>
      <c r="L53" s="283"/>
    </row>
    <row r="54" spans="2:12" ht="15" customHeight="1">
      <c r="B54" s="202"/>
      <c r="C54" s="37"/>
      <c r="D54" s="265" t="s">
        <v>178</v>
      </c>
      <c r="E54" s="37" t="s">
        <v>179</v>
      </c>
      <c r="F54" s="451">
        <v>0</v>
      </c>
      <c r="G54" s="297">
        <v>1</v>
      </c>
      <c r="H54" s="420"/>
      <c r="I54" s="384"/>
      <c r="J54" s="245"/>
      <c r="K54" s="348"/>
      <c r="L54" s="283"/>
    </row>
    <row r="55" spans="2:12" ht="15" customHeight="1">
      <c r="B55" s="202"/>
      <c r="C55" s="37"/>
      <c r="D55" s="265" t="s">
        <v>180</v>
      </c>
      <c r="E55" s="37" t="s">
        <v>181</v>
      </c>
      <c r="F55" s="451">
        <v>0</v>
      </c>
      <c r="G55" s="297">
        <v>1</v>
      </c>
      <c r="H55" s="420"/>
      <c r="I55" s="384"/>
      <c r="J55" s="245"/>
      <c r="K55" s="348"/>
      <c r="L55" s="283"/>
    </row>
    <row r="56" spans="1:12" s="211" customFormat="1" ht="15" customHeight="1" thickBot="1">
      <c r="A56" s="212"/>
      <c r="B56" s="231"/>
      <c r="C56" s="239"/>
      <c r="D56" s="275"/>
      <c r="E56" s="239"/>
      <c r="F56" s="149"/>
      <c r="G56" s="149"/>
      <c r="H56" s="419"/>
      <c r="I56" s="385"/>
      <c r="J56" s="245"/>
      <c r="K56" s="348"/>
      <c r="L56" s="283"/>
    </row>
    <row r="57" spans="2:12" ht="15" customHeight="1">
      <c r="B57" s="230" t="s">
        <v>73</v>
      </c>
      <c r="C57" s="350" t="s">
        <v>17</v>
      </c>
      <c r="D57" s="350"/>
      <c r="E57" s="350"/>
      <c r="F57" s="350"/>
      <c r="G57" s="350"/>
      <c r="H57" s="418">
        <f>(F58*G58+F59*G59+F60*G60+F61*G61)/(G58+G59+G60+G61)</f>
        <v>18.75</v>
      </c>
      <c r="I57" s="386">
        <v>4</v>
      </c>
      <c r="J57" s="245"/>
      <c r="K57" s="348"/>
      <c r="L57" s="283"/>
    </row>
    <row r="58" spans="2:12" ht="38.25">
      <c r="B58" s="202"/>
      <c r="C58" s="37"/>
      <c r="D58" s="265" t="s">
        <v>182</v>
      </c>
      <c r="E58" s="37" t="s">
        <v>183</v>
      </c>
      <c r="F58" s="451">
        <v>0</v>
      </c>
      <c r="G58" s="297">
        <v>1</v>
      </c>
      <c r="H58" s="420"/>
      <c r="I58" s="384"/>
      <c r="J58" s="245"/>
      <c r="K58" s="348"/>
      <c r="L58" s="283"/>
    </row>
    <row r="59" spans="2:12" ht="25.5">
      <c r="B59" s="202"/>
      <c r="C59" s="37"/>
      <c r="D59" s="265" t="s">
        <v>184</v>
      </c>
      <c r="E59" s="37" t="s">
        <v>185</v>
      </c>
      <c r="F59" s="451">
        <v>0</v>
      </c>
      <c r="G59" s="297">
        <v>1</v>
      </c>
      <c r="H59" s="420"/>
      <c r="I59" s="384"/>
      <c r="J59" s="245"/>
      <c r="K59" s="348"/>
      <c r="L59" s="283"/>
    </row>
    <row r="60" spans="2:12" ht="15" customHeight="1">
      <c r="B60" s="202"/>
      <c r="C60" s="37"/>
      <c r="D60" s="265" t="s">
        <v>186</v>
      </c>
      <c r="E60" s="37" t="s">
        <v>447</v>
      </c>
      <c r="F60" s="451">
        <v>75</v>
      </c>
      <c r="G60" s="297">
        <v>1</v>
      </c>
      <c r="H60" s="420"/>
      <c r="I60" s="384"/>
      <c r="J60" s="245"/>
      <c r="K60" s="348"/>
      <c r="L60" s="283"/>
    </row>
    <row r="61" spans="2:12" ht="15.75" customHeight="1">
      <c r="B61" s="202"/>
      <c r="C61" s="37"/>
      <c r="D61" s="265" t="s">
        <v>187</v>
      </c>
      <c r="E61" s="37" t="s">
        <v>448</v>
      </c>
      <c r="F61" s="451">
        <v>0</v>
      </c>
      <c r="G61" s="297">
        <v>1</v>
      </c>
      <c r="H61" s="420"/>
      <c r="I61" s="384"/>
      <c r="J61" s="245"/>
      <c r="K61" s="348"/>
      <c r="L61" s="283"/>
    </row>
    <row r="62" spans="4:12" ht="15" customHeight="1" thickBot="1">
      <c r="D62" s="274"/>
      <c r="E62" s="237"/>
      <c r="F62" s="149"/>
      <c r="G62" s="32"/>
      <c r="H62" s="419"/>
      <c r="I62" s="387"/>
      <c r="J62" s="245"/>
      <c r="K62" s="348"/>
      <c r="L62" s="283"/>
    </row>
    <row r="63" spans="2:12" ht="15" customHeight="1">
      <c r="B63" s="251" t="s">
        <v>74</v>
      </c>
      <c r="C63" s="353" t="s">
        <v>18</v>
      </c>
      <c r="D63" s="353"/>
      <c r="E63" s="353"/>
      <c r="F63" s="350"/>
      <c r="G63" s="350"/>
      <c r="H63" s="421">
        <f>(F64*G64+F65*G65+F66*G66+F67*G67+F68*G68)/(G64+G65+G66+G67+G68)</f>
        <v>80</v>
      </c>
      <c r="I63" s="386">
        <v>4</v>
      </c>
      <c r="J63" s="245"/>
      <c r="K63" s="348"/>
      <c r="L63" s="283"/>
    </row>
    <row r="64" spans="2:12" ht="15" customHeight="1">
      <c r="B64" s="202"/>
      <c r="C64" s="37"/>
      <c r="D64" s="265" t="s">
        <v>188</v>
      </c>
      <c r="E64" s="37" t="s">
        <v>189</v>
      </c>
      <c r="F64" s="451">
        <v>100</v>
      </c>
      <c r="G64" s="297">
        <v>1</v>
      </c>
      <c r="H64" s="420"/>
      <c r="I64" s="384"/>
      <c r="J64" s="245"/>
      <c r="K64" s="348"/>
      <c r="L64" s="283"/>
    </row>
    <row r="65" spans="2:12" ht="15" customHeight="1">
      <c r="B65" s="202"/>
      <c r="C65" s="37"/>
      <c r="D65" s="265" t="s">
        <v>190</v>
      </c>
      <c r="E65" s="37" t="s">
        <v>191</v>
      </c>
      <c r="F65" s="451">
        <v>100</v>
      </c>
      <c r="G65" s="297">
        <v>1</v>
      </c>
      <c r="H65" s="420"/>
      <c r="I65" s="384"/>
      <c r="J65" s="245"/>
      <c r="K65" s="348"/>
      <c r="L65" s="283"/>
    </row>
    <row r="66" spans="2:12" ht="15" customHeight="1">
      <c r="B66" s="202"/>
      <c r="C66" s="37"/>
      <c r="D66" s="265" t="s">
        <v>192</v>
      </c>
      <c r="E66" s="37" t="s">
        <v>193</v>
      </c>
      <c r="F66" s="451">
        <v>100</v>
      </c>
      <c r="G66" s="297">
        <v>1</v>
      </c>
      <c r="H66" s="420"/>
      <c r="I66" s="384"/>
      <c r="J66" s="245"/>
      <c r="K66" s="348"/>
      <c r="L66" s="283"/>
    </row>
    <row r="67" spans="2:12" ht="15" customHeight="1">
      <c r="B67" s="202"/>
      <c r="C67" s="37"/>
      <c r="D67" s="265" t="s">
        <v>451</v>
      </c>
      <c r="E67" s="37" t="s">
        <v>449</v>
      </c>
      <c r="F67" s="451">
        <v>100</v>
      </c>
      <c r="G67" s="297">
        <v>1</v>
      </c>
      <c r="H67" s="420"/>
      <c r="I67" s="384"/>
      <c r="J67" s="245"/>
      <c r="K67" s="348"/>
      <c r="L67" s="283"/>
    </row>
    <row r="68" spans="2:12" ht="24" customHeight="1">
      <c r="B68" s="202"/>
      <c r="C68" s="37"/>
      <c r="D68" s="265" t="s">
        <v>451</v>
      </c>
      <c r="E68" s="37" t="s">
        <v>450</v>
      </c>
      <c r="F68" s="451">
        <v>0</v>
      </c>
      <c r="G68" s="297">
        <v>1</v>
      </c>
      <c r="H68" s="420"/>
      <c r="I68" s="384"/>
      <c r="J68" s="245"/>
      <c r="K68" s="348"/>
      <c r="L68" s="283"/>
    </row>
    <row r="69" spans="4:12" ht="15" customHeight="1" thickBot="1">
      <c r="D69" s="274"/>
      <c r="E69" s="237"/>
      <c r="F69" s="149"/>
      <c r="G69" s="32"/>
      <c r="H69" s="422"/>
      <c r="I69" s="388"/>
      <c r="J69" s="245"/>
      <c r="K69" s="348"/>
      <c r="L69" s="283"/>
    </row>
    <row r="70" spans="2:12" ht="15" customHeight="1">
      <c r="B70" s="230" t="s">
        <v>75</v>
      </c>
      <c r="C70" s="350" t="s">
        <v>19</v>
      </c>
      <c r="D70" s="350"/>
      <c r="E70" s="350"/>
      <c r="F70" s="350"/>
      <c r="G70" s="350"/>
      <c r="H70" s="418">
        <f>(F71*G71+F72*G72)/(G71+G72)</f>
        <v>65</v>
      </c>
      <c r="I70" s="386">
        <v>3</v>
      </c>
      <c r="J70" s="245"/>
      <c r="K70" s="348"/>
      <c r="L70" s="283"/>
    </row>
    <row r="71" spans="2:12" ht="29.25" customHeight="1">
      <c r="B71" s="202"/>
      <c r="C71" s="37"/>
      <c r="D71" s="265" t="s">
        <v>194</v>
      </c>
      <c r="E71" s="37" t="s">
        <v>452</v>
      </c>
      <c r="F71" s="451">
        <v>60</v>
      </c>
      <c r="G71" s="297">
        <v>1</v>
      </c>
      <c r="H71" s="420"/>
      <c r="I71" s="384"/>
      <c r="J71" s="245"/>
      <c r="K71" s="348"/>
      <c r="L71" s="283"/>
    </row>
    <row r="72" spans="2:12" ht="15" customHeight="1">
      <c r="B72" s="202"/>
      <c r="C72" s="37"/>
      <c r="D72" s="265" t="s">
        <v>195</v>
      </c>
      <c r="E72" s="37" t="s">
        <v>453</v>
      </c>
      <c r="F72" s="451">
        <v>70</v>
      </c>
      <c r="G72" s="297">
        <v>1</v>
      </c>
      <c r="H72" s="420"/>
      <c r="I72" s="384"/>
      <c r="J72" s="245"/>
      <c r="K72" s="348"/>
      <c r="L72" s="283"/>
    </row>
    <row r="73" spans="4:12" ht="15" customHeight="1" thickBot="1">
      <c r="D73" s="274"/>
      <c r="E73" s="237"/>
      <c r="F73" s="149"/>
      <c r="G73" s="32"/>
      <c r="H73" s="419"/>
      <c r="I73" s="385"/>
      <c r="J73" s="245"/>
      <c r="K73" s="348"/>
      <c r="L73" s="283"/>
    </row>
    <row r="74" spans="2:12" ht="15" customHeight="1">
      <c r="B74" s="230" t="s">
        <v>76</v>
      </c>
      <c r="C74" s="350" t="s">
        <v>20</v>
      </c>
      <c r="D74" s="350"/>
      <c r="E74" s="350"/>
      <c r="F74" s="350"/>
      <c r="G74" s="350"/>
      <c r="H74" s="418">
        <f>(F75*G75+F76*G76+F77*G77+F78*G78+F79*G79+F80*G80+F81*G81)/(G75+G76+G77+G78+G79+G80+G81)</f>
        <v>71.42857142857143</v>
      </c>
      <c r="I74" s="386">
        <v>2</v>
      </c>
      <c r="J74" s="245"/>
      <c r="K74" s="348"/>
      <c r="L74" s="283"/>
    </row>
    <row r="75" spans="2:12" ht="15" customHeight="1">
      <c r="B75" s="202"/>
      <c r="C75" s="37"/>
      <c r="D75" s="265" t="s">
        <v>196</v>
      </c>
      <c r="E75" s="37" t="s">
        <v>197</v>
      </c>
      <c r="F75" s="451">
        <v>100</v>
      </c>
      <c r="G75" s="297">
        <v>1</v>
      </c>
      <c r="H75" s="420"/>
      <c r="I75" s="384"/>
      <c r="J75" s="245"/>
      <c r="K75" s="348"/>
      <c r="L75" s="283"/>
    </row>
    <row r="76" spans="2:12" ht="15" customHeight="1">
      <c r="B76" s="202"/>
      <c r="C76" s="37"/>
      <c r="D76" s="265" t="s">
        <v>198</v>
      </c>
      <c r="E76" s="37" t="s">
        <v>199</v>
      </c>
      <c r="F76" s="451">
        <v>75</v>
      </c>
      <c r="G76" s="297">
        <v>1</v>
      </c>
      <c r="H76" s="420"/>
      <c r="I76" s="384"/>
      <c r="J76" s="245"/>
      <c r="K76" s="348"/>
      <c r="L76" s="283"/>
    </row>
    <row r="77" spans="2:12" ht="15" customHeight="1">
      <c r="B77" s="202"/>
      <c r="C77" s="37"/>
      <c r="D77" s="265" t="s">
        <v>200</v>
      </c>
      <c r="E77" s="37" t="s">
        <v>201</v>
      </c>
      <c r="F77" s="451">
        <v>75</v>
      </c>
      <c r="G77" s="297">
        <v>1</v>
      </c>
      <c r="H77" s="420"/>
      <c r="I77" s="384"/>
      <c r="J77" s="245"/>
      <c r="K77" s="348"/>
      <c r="L77" s="283"/>
    </row>
    <row r="78" spans="2:12" ht="15" customHeight="1">
      <c r="B78" s="202"/>
      <c r="C78" s="37"/>
      <c r="D78" s="265" t="s">
        <v>202</v>
      </c>
      <c r="E78" s="37" t="s">
        <v>203</v>
      </c>
      <c r="F78" s="451">
        <v>75</v>
      </c>
      <c r="G78" s="297">
        <v>1</v>
      </c>
      <c r="H78" s="420"/>
      <c r="I78" s="384"/>
      <c r="J78" s="245"/>
      <c r="K78" s="348"/>
      <c r="L78" s="283"/>
    </row>
    <row r="79" spans="2:12" ht="15" customHeight="1">
      <c r="B79" s="202"/>
      <c r="C79" s="37"/>
      <c r="D79" s="265" t="s">
        <v>204</v>
      </c>
      <c r="E79" s="37" t="s">
        <v>205</v>
      </c>
      <c r="F79" s="451">
        <v>100</v>
      </c>
      <c r="G79" s="297">
        <v>1</v>
      </c>
      <c r="H79" s="420"/>
      <c r="I79" s="384"/>
      <c r="J79" s="245"/>
      <c r="K79" s="348"/>
      <c r="L79" s="283"/>
    </row>
    <row r="80" spans="2:12" ht="15" customHeight="1">
      <c r="B80" s="202"/>
      <c r="C80" s="37"/>
      <c r="D80" s="265" t="s">
        <v>206</v>
      </c>
      <c r="E80" s="37" t="s">
        <v>207</v>
      </c>
      <c r="F80" s="451">
        <v>75</v>
      </c>
      <c r="G80" s="297">
        <v>1</v>
      </c>
      <c r="H80" s="420"/>
      <c r="I80" s="384"/>
      <c r="J80" s="245"/>
      <c r="K80" s="348"/>
      <c r="L80" s="283"/>
    </row>
    <row r="81" spans="2:12" ht="15" customHeight="1">
      <c r="B81" s="202"/>
      <c r="C81" s="37"/>
      <c r="D81" s="265" t="s">
        <v>208</v>
      </c>
      <c r="E81" s="37" t="s">
        <v>209</v>
      </c>
      <c r="F81" s="451">
        <v>0</v>
      </c>
      <c r="G81" s="297">
        <v>1</v>
      </c>
      <c r="H81" s="420"/>
      <c r="I81" s="384"/>
      <c r="J81" s="245"/>
      <c r="K81" s="348"/>
      <c r="L81" s="283"/>
    </row>
    <row r="82" spans="4:12" ht="15" customHeight="1" thickBot="1">
      <c r="D82" s="274"/>
      <c r="E82" s="237"/>
      <c r="F82" s="149"/>
      <c r="G82" s="32"/>
      <c r="H82" s="422"/>
      <c r="I82" s="388"/>
      <c r="J82" s="245"/>
      <c r="K82" s="348"/>
      <c r="L82" s="283"/>
    </row>
    <row r="83" spans="2:12" ht="15" customHeight="1">
      <c r="B83" s="230" t="s">
        <v>77</v>
      </c>
      <c r="C83" s="350" t="s">
        <v>21</v>
      </c>
      <c r="D83" s="350"/>
      <c r="E83" s="350"/>
      <c r="F83" s="350"/>
      <c r="G83" s="350"/>
      <c r="H83" s="418">
        <f>(F84*G84+F85*G85+F86*G86+F87*G87+F88*G88+F89*G89+F90*G90)/(G84+G85+G86+G87+G88+G89+G90)</f>
        <v>85.71428571428571</v>
      </c>
      <c r="I83" s="386">
        <v>3</v>
      </c>
      <c r="J83" s="245"/>
      <c r="K83" s="348"/>
      <c r="L83" s="283"/>
    </row>
    <row r="84" spans="2:12" ht="15" customHeight="1">
      <c r="B84" s="202"/>
      <c r="C84" s="37"/>
      <c r="D84" s="265" t="s">
        <v>210</v>
      </c>
      <c r="E84" s="37" t="s">
        <v>211</v>
      </c>
      <c r="F84" s="451">
        <v>100</v>
      </c>
      <c r="G84" s="297">
        <v>1</v>
      </c>
      <c r="H84" s="420"/>
      <c r="I84" s="384"/>
      <c r="J84" s="245"/>
      <c r="K84" s="348"/>
      <c r="L84" s="283"/>
    </row>
    <row r="85" spans="2:12" ht="15" customHeight="1">
      <c r="B85" s="202"/>
      <c r="C85" s="37"/>
      <c r="D85" s="265" t="s">
        <v>212</v>
      </c>
      <c r="E85" s="37" t="s">
        <v>213</v>
      </c>
      <c r="F85" s="451">
        <v>100</v>
      </c>
      <c r="G85" s="297">
        <v>1</v>
      </c>
      <c r="H85" s="420"/>
      <c r="I85" s="384"/>
      <c r="J85" s="245"/>
      <c r="K85" s="348"/>
      <c r="L85" s="283"/>
    </row>
    <row r="86" spans="2:12" ht="15" customHeight="1">
      <c r="B86" s="202"/>
      <c r="C86" s="37"/>
      <c r="D86" s="265" t="s">
        <v>214</v>
      </c>
      <c r="E86" s="37" t="s">
        <v>215</v>
      </c>
      <c r="F86" s="451">
        <v>100</v>
      </c>
      <c r="G86" s="297">
        <v>1</v>
      </c>
      <c r="H86" s="420"/>
      <c r="I86" s="384"/>
      <c r="J86" s="245"/>
      <c r="K86" s="348"/>
      <c r="L86" s="283"/>
    </row>
    <row r="87" spans="2:12" ht="15" customHeight="1">
      <c r="B87" s="202"/>
      <c r="C87" s="37"/>
      <c r="D87" s="265" t="s">
        <v>216</v>
      </c>
      <c r="E87" s="37" t="s">
        <v>217</v>
      </c>
      <c r="F87" s="451">
        <v>100</v>
      </c>
      <c r="G87" s="297">
        <v>1</v>
      </c>
      <c r="H87" s="420"/>
      <c r="I87" s="384"/>
      <c r="J87" s="245"/>
      <c r="K87" s="348"/>
      <c r="L87" s="283"/>
    </row>
    <row r="88" spans="2:12" ht="15" customHeight="1">
      <c r="B88" s="202"/>
      <c r="C88" s="37"/>
      <c r="D88" s="265" t="s">
        <v>218</v>
      </c>
      <c r="E88" s="37" t="s">
        <v>219</v>
      </c>
      <c r="F88" s="451">
        <v>100</v>
      </c>
      <c r="G88" s="297">
        <v>1</v>
      </c>
      <c r="H88" s="420"/>
      <c r="I88" s="384"/>
      <c r="J88" s="245"/>
      <c r="K88" s="348"/>
      <c r="L88" s="283"/>
    </row>
    <row r="89" spans="2:12" ht="15" customHeight="1">
      <c r="B89" s="202"/>
      <c r="C89" s="37"/>
      <c r="D89" s="265" t="s">
        <v>220</v>
      </c>
      <c r="E89" s="37" t="s">
        <v>221</v>
      </c>
      <c r="F89" s="451">
        <v>100</v>
      </c>
      <c r="G89" s="297">
        <v>1</v>
      </c>
      <c r="H89" s="420"/>
      <c r="I89" s="384"/>
      <c r="J89" s="245"/>
      <c r="K89" s="348"/>
      <c r="L89" s="283"/>
    </row>
    <row r="90" spans="2:12" ht="15" customHeight="1">
      <c r="B90" s="202"/>
      <c r="C90" s="37"/>
      <c r="D90" s="265" t="s">
        <v>222</v>
      </c>
      <c r="E90" s="37" t="s">
        <v>454</v>
      </c>
      <c r="F90" s="451">
        <v>0</v>
      </c>
      <c r="G90" s="297">
        <v>1</v>
      </c>
      <c r="H90" s="420"/>
      <c r="I90" s="384"/>
      <c r="J90" s="245"/>
      <c r="K90" s="348"/>
      <c r="L90" s="283"/>
    </row>
    <row r="91" spans="4:12" ht="15" customHeight="1" thickBot="1">
      <c r="D91" s="274"/>
      <c r="E91" s="237"/>
      <c r="F91" s="149"/>
      <c r="G91" s="32"/>
      <c r="H91" s="422"/>
      <c r="I91" s="388"/>
      <c r="J91" s="245"/>
      <c r="K91" s="348"/>
      <c r="L91" s="283"/>
    </row>
    <row r="92" spans="2:12" ht="15" customHeight="1">
      <c r="B92" s="251" t="s">
        <v>78</v>
      </c>
      <c r="C92" s="353" t="s">
        <v>22</v>
      </c>
      <c r="D92" s="353"/>
      <c r="E92" s="353"/>
      <c r="F92" s="350"/>
      <c r="G92" s="350"/>
      <c r="H92" s="418">
        <f>(F93*G93+F94*G94)/(G93+G94)</f>
        <v>20</v>
      </c>
      <c r="I92" s="386">
        <v>4</v>
      </c>
      <c r="J92" s="245"/>
      <c r="K92" s="348"/>
      <c r="L92" s="283"/>
    </row>
    <row r="93" spans="2:12" ht="15" customHeight="1">
      <c r="B93" s="202"/>
      <c r="C93" s="37"/>
      <c r="D93" s="265" t="s">
        <v>223</v>
      </c>
      <c r="E93" s="37" t="s">
        <v>455</v>
      </c>
      <c r="F93" s="451">
        <v>30</v>
      </c>
      <c r="G93" s="297">
        <v>1</v>
      </c>
      <c r="H93" s="420"/>
      <c r="I93" s="384"/>
      <c r="J93" s="245"/>
      <c r="K93" s="348"/>
      <c r="L93" s="283"/>
    </row>
    <row r="94" spans="2:12" ht="25.5">
      <c r="B94" s="202"/>
      <c r="C94" s="37"/>
      <c r="D94" s="265" t="s">
        <v>224</v>
      </c>
      <c r="E94" s="37" t="s">
        <v>225</v>
      </c>
      <c r="F94" s="451">
        <v>10</v>
      </c>
      <c r="G94" s="297">
        <v>1</v>
      </c>
      <c r="H94" s="420"/>
      <c r="I94" s="384"/>
      <c r="J94" s="245"/>
      <c r="K94" s="348"/>
      <c r="L94" s="283"/>
    </row>
    <row r="95" spans="1:12" s="211" customFormat="1" ht="15" customHeight="1" thickBot="1">
      <c r="A95" s="212"/>
      <c r="B95" s="202"/>
      <c r="C95" s="37"/>
      <c r="D95" s="265"/>
      <c r="E95" s="37"/>
      <c r="F95" s="149"/>
      <c r="G95" s="149"/>
      <c r="H95" s="419"/>
      <c r="I95" s="389"/>
      <c r="J95" s="245"/>
      <c r="K95" s="348"/>
      <c r="L95" s="283"/>
    </row>
    <row r="96" spans="2:12" ht="15" customHeight="1">
      <c r="B96" s="230" t="s">
        <v>79</v>
      </c>
      <c r="C96" s="350" t="s">
        <v>23</v>
      </c>
      <c r="D96" s="350"/>
      <c r="E96" s="350"/>
      <c r="F96" s="350"/>
      <c r="G96" s="350"/>
      <c r="H96" s="418">
        <f>(F97*G97)/(G97)</f>
        <v>50</v>
      </c>
      <c r="I96" s="386">
        <v>4</v>
      </c>
      <c r="J96" s="245"/>
      <c r="K96" s="348"/>
      <c r="L96" s="283"/>
    </row>
    <row r="97" spans="2:12" ht="15" customHeight="1">
      <c r="B97" s="202"/>
      <c r="C97" s="37"/>
      <c r="D97" s="265" t="s">
        <v>417</v>
      </c>
      <c r="E97" s="37" t="s">
        <v>23</v>
      </c>
      <c r="F97" s="451">
        <v>50</v>
      </c>
      <c r="G97" s="297">
        <v>1</v>
      </c>
      <c r="H97" s="420"/>
      <c r="I97" s="384"/>
      <c r="J97" s="245"/>
      <c r="K97" s="348"/>
      <c r="L97" s="283"/>
    </row>
    <row r="98" spans="1:12" s="211" customFormat="1" ht="15" customHeight="1" thickBot="1">
      <c r="A98" s="212"/>
      <c r="B98" s="202"/>
      <c r="C98" s="37"/>
      <c r="D98" s="265"/>
      <c r="E98" s="37"/>
      <c r="F98" s="149"/>
      <c r="G98" s="149"/>
      <c r="H98" s="422"/>
      <c r="I98" s="388"/>
      <c r="J98" s="245"/>
      <c r="K98" s="348"/>
      <c r="L98" s="283"/>
    </row>
    <row r="99" spans="2:12" ht="15" customHeight="1">
      <c r="B99" s="230" t="s">
        <v>80</v>
      </c>
      <c r="C99" s="350" t="s">
        <v>24</v>
      </c>
      <c r="D99" s="350"/>
      <c r="E99" s="350"/>
      <c r="F99" s="350"/>
      <c r="G99" s="350"/>
      <c r="H99" s="421">
        <f>(F100*G100+F101*G101+F102*G102+F103*G103+F104*G104)/(G100+G101+G102+G103+G104)</f>
        <v>100</v>
      </c>
      <c r="I99" s="386">
        <v>4</v>
      </c>
      <c r="J99" s="245"/>
      <c r="K99" s="348"/>
      <c r="L99" s="283"/>
    </row>
    <row r="100" spans="2:12" ht="15" customHeight="1">
      <c r="B100" s="202"/>
      <c r="C100" s="37"/>
      <c r="D100" s="265" t="s">
        <v>226</v>
      </c>
      <c r="E100" s="37" t="s">
        <v>227</v>
      </c>
      <c r="F100" s="451">
        <v>100</v>
      </c>
      <c r="G100" s="297">
        <v>1</v>
      </c>
      <c r="H100" s="420"/>
      <c r="I100" s="384"/>
      <c r="J100" s="245"/>
      <c r="K100" s="348"/>
      <c r="L100" s="283"/>
    </row>
    <row r="101" spans="2:12" ht="15" customHeight="1">
      <c r="B101" s="202"/>
      <c r="C101" s="37"/>
      <c r="D101" s="265" t="s">
        <v>228</v>
      </c>
      <c r="E101" s="37" t="s">
        <v>229</v>
      </c>
      <c r="F101" s="451">
        <v>100</v>
      </c>
      <c r="G101" s="297">
        <v>1</v>
      </c>
      <c r="H101" s="420"/>
      <c r="I101" s="384"/>
      <c r="J101" s="245"/>
      <c r="K101" s="348"/>
      <c r="L101" s="283"/>
    </row>
    <row r="102" spans="2:12" ht="25.5">
      <c r="B102" s="202"/>
      <c r="C102" s="37"/>
      <c r="D102" s="265" t="s">
        <v>230</v>
      </c>
      <c r="E102" s="37" t="s">
        <v>231</v>
      </c>
      <c r="F102" s="451">
        <v>100</v>
      </c>
      <c r="G102" s="297">
        <v>1</v>
      </c>
      <c r="H102" s="420"/>
      <c r="I102" s="384"/>
      <c r="J102" s="245"/>
      <c r="K102" s="348"/>
      <c r="L102" s="283"/>
    </row>
    <row r="103" spans="2:12" ht="14.25">
      <c r="B103" s="202"/>
      <c r="C103" s="37"/>
      <c r="D103" s="265" t="s">
        <v>232</v>
      </c>
      <c r="E103" s="37" t="s">
        <v>233</v>
      </c>
      <c r="F103" s="451">
        <v>100</v>
      </c>
      <c r="G103" s="297">
        <v>1</v>
      </c>
      <c r="H103" s="420"/>
      <c r="I103" s="384"/>
      <c r="J103" s="245"/>
      <c r="K103" s="348"/>
      <c r="L103" s="283"/>
    </row>
    <row r="104" spans="2:12" ht="15" customHeight="1">
      <c r="B104" s="202"/>
      <c r="C104" s="37"/>
      <c r="D104" s="265" t="s">
        <v>234</v>
      </c>
      <c r="E104" s="37" t="s">
        <v>235</v>
      </c>
      <c r="F104" s="451">
        <v>100</v>
      </c>
      <c r="G104" s="297">
        <v>1</v>
      </c>
      <c r="H104" s="420"/>
      <c r="I104" s="384"/>
      <c r="J104" s="245"/>
      <c r="K104" s="348"/>
      <c r="L104" s="283"/>
    </row>
    <row r="105" spans="1:12" s="211" customFormat="1" ht="15" customHeight="1" thickBot="1">
      <c r="A105" s="212"/>
      <c r="B105" s="202"/>
      <c r="C105" s="37"/>
      <c r="D105" s="265"/>
      <c r="E105" s="37"/>
      <c r="F105" s="149"/>
      <c r="G105" s="149"/>
      <c r="H105" s="422"/>
      <c r="I105" s="388"/>
      <c r="J105" s="245"/>
      <c r="K105" s="348"/>
      <c r="L105" s="283"/>
    </row>
    <row r="106" spans="2:12" ht="15" customHeight="1">
      <c r="B106" s="251" t="s">
        <v>81</v>
      </c>
      <c r="C106" s="353" t="s">
        <v>25</v>
      </c>
      <c r="D106" s="353"/>
      <c r="E106" s="353"/>
      <c r="F106" s="350"/>
      <c r="G106" s="350"/>
      <c r="H106" s="418">
        <f>(F107*G107)/(G107)</f>
        <v>100</v>
      </c>
      <c r="I106" s="386">
        <v>3</v>
      </c>
      <c r="J106" s="245"/>
      <c r="K106" s="348"/>
      <c r="L106" s="283"/>
    </row>
    <row r="107" spans="2:12" ht="15" customHeight="1">
      <c r="B107" s="202"/>
      <c r="C107" s="37"/>
      <c r="D107" s="265" t="s">
        <v>236</v>
      </c>
      <c r="E107" s="37" t="s">
        <v>25</v>
      </c>
      <c r="F107" s="451">
        <v>100</v>
      </c>
      <c r="G107" s="297">
        <v>1</v>
      </c>
      <c r="H107" s="420"/>
      <c r="I107" s="384"/>
      <c r="J107" s="245"/>
      <c r="K107" s="348"/>
      <c r="L107" s="283"/>
    </row>
    <row r="108" spans="4:12" ht="15" customHeight="1" thickBot="1">
      <c r="D108" s="274"/>
      <c r="E108" s="237"/>
      <c r="F108" s="149"/>
      <c r="G108" s="32"/>
      <c r="H108" s="422"/>
      <c r="I108" s="385"/>
      <c r="J108" s="245"/>
      <c r="K108" s="348"/>
      <c r="L108" s="283"/>
    </row>
    <row r="109" spans="2:12" ht="15" customHeight="1">
      <c r="B109" s="251" t="s">
        <v>82</v>
      </c>
      <c r="C109" s="358" t="s">
        <v>26</v>
      </c>
      <c r="D109" s="358"/>
      <c r="E109" s="358"/>
      <c r="F109" s="350"/>
      <c r="G109" s="350"/>
      <c r="H109" s="423">
        <f>IF(F112="",(F110*G110+F111*G111)/(G110+G111),F112)</f>
        <v>0</v>
      </c>
      <c r="I109" s="386">
        <v>4</v>
      </c>
      <c r="J109" s="245"/>
      <c r="K109" s="348"/>
      <c r="L109" s="283"/>
    </row>
    <row r="110" spans="2:12" ht="15" customHeight="1">
      <c r="B110" s="202"/>
      <c r="C110" s="37"/>
      <c r="D110" s="265" t="s">
        <v>237</v>
      </c>
      <c r="E110" s="37" t="s">
        <v>458</v>
      </c>
      <c r="F110" s="451">
        <v>80</v>
      </c>
      <c r="G110" s="297">
        <v>1</v>
      </c>
      <c r="H110" s="424"/>
      <c r="I110" s="384"/>
      <c r="J110" s="245"/>
      <c r="K110" s="348"/>
      <c r="L110" s="283"/>
    </row>
    <row r="111" spans="2:12" ht="15" customHeight="1">
      <c r="B111" s="202"/>
      <c r="C111" s="37"/>
      <c r="D111" s="265" t="s">
        <v>239</v>
      </c>
      <c r="E111" s="37" t="s">
        <v>238</v>
      </c>
      <c r="F111" s="451">
        <v>90</v>
      </c>
      <c r="G111" s="297">
        <v>1</v>
      </c>
      <c r="H111" s="424"/>
      <c r="I111" s="384"/>
      <c r="J111" s="245"/>
      <c r="K111" s="348"/>
      <c r="L111" s="283"/>
    </row>
    <row r="112" spans="2:12" ht="15" customHeight="1">
      <c r="B112" s="202" t="s">
        <v>456</v>
      </c>
      <c r="C112" s="37"/>
      <c r="D112" s="265" t="s">
        <v>457</v>
      </c>
      <c r="E112" s="37" t="s">
        <v>240</v>
      </c>
      <c r="F112" s="451">
        <v>0</v>
      </c>
      <c r="G112" s="297">
        <v>1</v>
      </c>
      <c r="H112" s="424"/>
      <c r="I112" s="384"/>
      <c r="J112" s="245"/>
      <c r="K112" s="348"/>
      <c r="L112" s="283"/>
    </row>
    <row r="113" spans="1:12" s="211" customFormat="1" ht="15" customHeight="1" thickBot="1">
      <c r="A113" s="212"/>
      <c r="B113" s="202"/>
      <c r="C113" s="37"/>
      <c r="D113" s="265"/>
      <c r="E113" s="37"/>
      <c r="F113" s="149"/>
      <c r="G113" s="149"/>
      <c r="H113" s="425"/>
      <c r="I113" s="385"/>
      <c r="J113" s="245"/>
      <c r="K113" s="348"/>
      <c r="L113" s="283"/>
    </row>
    <row r="114" spans="2:12" ht="15" customHeight="1">
      <c r="B114" s="251" t="s">
        <v>83</v>
      </c>
      <c r="C114" s="353" t="s">
        <v>27</v>
      </c>
      <c r="D114" s="353"/>
      <c r="E114" s="353"/>
      <c r="F114" s="350"/>
      <c r="G114" s="350"/>
      <c r="H114" s="418">
        <f>(F115*G115)/(G115)</f>
        <v>100</v>
      </c>
      <c r="I114" s="386">
        <v>3</v>
      </c>
      <c r="J114" s="245"/>
      <c r="K114" s="348"/>
      <c r="L114" s="283"/>
    </row>
    <row r="115" spans="2:12" ht="15" customHeight="1">
      <c r="B115" s="202"/>
      <c r="C115" s="37"/>
      <c r="D115" s="265" t="s">
        <v>241</v>
      </c>
      <c r="E115" s="37" t="s">
        <v>27</v>
      </c>
      <c r="F115" s="451">
        <v>100</v>
      </c>
      <c r="G115" s="297">
        <v>1</v>
      </c>
      <c r="H115" s="420"/>
      <c r="I115" s="384"/>
      <c r="J115" s="245"/>
      <c r="K115" s="348"/>
      <c r="L115" s="283"/>
    </row>
    <row r="116" spans="4:12" ht="15" customHeight="1" thickBot="1">
      <c r="D116" s="274"/>
      <c r="E116" s="237"/>
      <c r="F116" s="149"/>
      <c r="G116" s="32"/>
      <c r="H116" s="422"/>
      <c r="I116" s="385"/>
      <c r="J116" s="245"/>
      <c r="K116" s="348"/>
      <c r="L116" s="283"/>
    </row>
    <row r="117" spans="2:12" ht="15" customHeight="1">
      <c r="B117" s="230" t="s">
        <v>84</v>
      </c>
      <c r="C117" s="350" t="s">
        <v>28</v>
      </c>
      <c r="D117" s="350"/>
      <c r="E117" s="350"/>
      <c r="F117" s="350"/>
      <c r="G117" s="350"/>
      <c r="H117" s="418">
        <f>(F118*G118+F119*G119+F120*G120+F121*G121)/(G118+G119+G120+G121)</f>
        <v>43.75</v>
      </c>
      <c r="I117" s="386">
        <v>2</v>
      </c>
      <c r="J117" s="245"/>
      <c r="K117" s="348"/>
      <c r="L117" s="283"/>
    </row>
    <row r="118" spans="2:12" ht="15" customHeight="1">
      <c r="B118" s="202"/>
      <c r="C118" s="37"/>
      <c r="D118" s="265" t="s">
        <v>242</v>
      </c>
      <c r="E118" s="37" t="s">
        <v>243</v>
      </c>
      <c r="F118" s="451">
        <v>100</v>
      </c>
      <c r="G118" s="297">
        <v>1</v>
      </c>
      <c r="H118" s="420"/>
      <c r="I118" s="384"/>
      <c r="J118" s="245"/>
      <c r="K118" s="348"/>
      <c r="L118" s="283"/>
    </row>
    <row r="119" spans="2:12" ht="15" customHeight="1">
      <c r="B119" s="202"/>
      <c r="C119" s="37"/>
      <c r="D119" s="265" t="s">
        <v>244</v>
      </c>
      <c r="E119" s="37" t="s">
        <v>245</v>
      </c>
      <c r="F119" s="451">
        <v>0</v>
      </c>
      <c r="G119" s="297">
        <v>1</v>
      </c>
      <c r="H119" s="420"/>
      <c r="I119" s="384"/>
      <c r="J119" s="245"/>
      <c r="K119" s="348"/>
      <c r="L119" s="283"/>
    </row>
    <row r="120" spans="2:12" ht="15" customHeight="1">
      <c r="B120" s="202"/>
      <c r="C120" s="37"/>
      <c r="D120" s="265" t="s">
        <v>246</v>
      </c>
      <c r="E120" s="37" t="s">
        <v>247</v>
      </c>
      <c r="F120" s="451">
        <v>75</v>
      </c>
      <c r="G120" s="297">
        <v>1</v>
      </c>
      <c r="H120" s="420"/>
      <c r="I120" s="384"/>
      <c r="J120" s="245"/>
      <c r="K120" s="348"/>
      <c r="L120" s="283"/>
    </row>
    <row r="121" spans="2:12" ht="15" customHeight="1">
      <c r="B121" s="202"/>
      <c r="C121" s="37"/>
      <c r="D121" s="265" t="s">
        <v>248</v>
      </c>
      <c r="E121" s="37" t="s">
        <v>249</v>
      </c>
      <c r="F121" s="451">
        <v>0</v>
      </c>
      <c r="G121" s="297">
        <v>1</v>
      </c>
      <c r="H121" s="420"/>
      <c r="I121" s="384"/>
      <c r="J121" s="245"/>
      <c r="K121" s="348"/>
      <c r="L121" s="283"/>
    </row>
    <row r="122" spans="4:12" ht="15" customHeight="1" thickBot="1">
      <c r="D122" s="274"/>
      <c r="E122" s="237"/>
      <c r="F122" s="149"/>
      <c r="G122" s="32"/>
      <c r="H122" s="419"/>
      <c r="I122" s="385"/>
      <c r="J122" s="245"/>
      <c r="K122" s="348"/>
      <c r="L122" s="283"/>
    </row>
    <row r="123" spans="2:12" ht="15" customHeight="1">
      <c r="B123" s="230" t="s">
        <v>85</v>
      </c>
      <c r="C123" s="350" t="s">
        <v>29</v>
      </c>
      <c r="D123" s="350"/>
      <c r="E123" s="350"/>
      <c r="F123" s="350"/>
      <c r="G123" s="350"/>
      <c r="H123" s="418">
        <f>(F124*G124+F125*G125+F126*G126)/(G124+G125+G126)</f>
        <v>0</v>
      </c>
      <c r="I123" s="386">
        <v>2</v>
      </c>
      <c r="J123" s="245"/>
      <c r="K123" s="348"/>
      <c r="L123" s="283"/>
    </row>
    <row r="124" spans="2:12" ht="27.75" customHeight="1">
      <c r="B124" s="202"/>
      <c r="C124" s="37"/>
      <c r="D124" s="265" t="s">
        <v>250</v>
      </c>
      <c r="E124" s="37" t="s">
        <v>459</v>
      </c>
      <c r="F124" s="451">
        <v>0</v>
      </c>
      <c r="G124" s="297">
        <v>1</v>
      </c>
      <c r="H124" s="413"/>
      <c r="I124" s="384"/>
      <c r="J124" s="245"/>
      <c r="K124" s="348"/>
      <c r="L124" s="283"/>
    </row>
    <row r="125" spans="2:12" ht="25.5">
      <c r="B125" s="202"/>
      <c r="C125" s="37"/>
      <c r="D125" s="265" t="s">
        <v>251</v>
      </c>
      <c r="E125" s="37" t="s">
        <v>460</v>
      </c>
      <c r="F125" s="451">
        <v>0</v>
      </c>
      <c r="G125" s="297">
        <v>1</v>
      </c>
      <c r="H125" s="413"/>
      <c r="I125" s="384"/>
      <c r="J125" s="245"/>
      <c r="K125" s="348"/>
      <c r="L125" s="283"/>
    </row>
    <row r="126" spans="2:12" ht="28.5" customHeight="1">
      <c r="B126" s="202"/>
      <c r="C126" s="37"/>
      <c r="D126" s="265" t="s">
        <v>252</v>
      </c>
      <c r="E126" s="37" t="s">
        <v>461</v>
      </c>
      <c r="F126" s="451">
        <v>0</v>
      </c>
      <c r="G126" s="297">
        <v>1</v>
      </c>
      <c r="H126" s="413"/>
      <c r="I126" s="384"/>
      <c r="J126" s="245"/>
      <c r="K126" s="348"/>
      <c r="L126" s="283"/>
    </row>
    <row r="127" spans="4:12" ht="15" customHeight="1" thickBot="1">
      <c r="D127" s="274"/>
      <c r="E127" s="237"/>
      <c r="F127" s="149"/>
      <c r="G127" s="32"/>
      <c r="H127" s="419"/>
      <c r="I127" s="385"/>
      <c r="J127" s="245"/>
      <c r="K127" s="348"/>
      <c r="L127" s="283"/>
    </row>
    <row r="128" spans="2:12" ht="15" customHeight="1">
      <c r="B128" s="232" t="s">
        <v>86</v>
      </c>
      <c r="C128" s="350" t="s">
        <v>462</v>
      </c>
      <c r="D128" s="350"/>
      <c r="E128" s="350"/>
      <c r="F128" s="350"/>
      <c r="G128" s="350"/>
      <c r="H128" s="418">
        <f>(F129*G129)/(G129)</f>
        <v>0</v>
      </c>
      <c r="I128" s="386">
        <v>2</v>
      </c>
      <c r="J128" s="245"/>
      <c r="K128" s="348"/>
      <c r="L128" s="283"/>
    </row>
    <row r="129" spans="2:12" ht="15" customHeight="1">
      <c r="B129" s="202"/>
      <c r="C129" s="37"/>
      <c r="D129" s="265" t="s">
        <v>253</v>
      </c>
      <c r="E129" s="37" t="s">
        <v>463</v>
      </c>
      <c r="F129" s="451">
        <v>0</v>
      </c>
      <c r="G129" s="297">
        <v>1</v>
      </c>
      <c r="H129" s="420"/>
      <c r="I129" s="384"/>
      <c r="J129" s="245"/>
      <c r="K129" s="348"/>
      <c r="L129" s="283"/>
    </row>
    <row r="130" spans="1:12" s="211" customFormat="1" ht="15" customHeight="1" thickBot="1">
      <c r="A130" s="212"/>
      <c r="B130" s="156"/>
      <c r="C130" s="207"/>
      <c r="D130" s="276"/>
      <c r="E130" s="239"/>
      <c r="F130" s="149"/>
      <c r="G130" s="149"/>
      <c r="H130" s="422"/>
      <c r="I130" s="385"/>
      <c r="J130" s="245"/>
      <c r="K130" s="348"/>
      <c r="L130" s="283"/>
    </row>
    <row r="131" spans="2:12" ht="15" customHeight="1">
      <c r="B131" s="233" t="s">
        <v>87</v>
      </c>
      <c r="C131" s="350" t="s">
        <v>31</v>
      </c>
      <c r="D131" s="350"/>
      <c r="E131" s="350"/>
      <c r="F131" s="350"/>
      <c r="G131" s="350"/>
      <c r="H131" s="418">
        <f>(F132*G132+F133*G133+F134*G134+F135*G135)/(G132+G133+G134+G135)</f>
        <v>0</v>
      </c>
      <c r="I131" s="386">
        <v>2</v>
      </c>
      <c r="J131" s="245"/>
      <c r="K131" s="348"/>
      <c r="L131" s="283"/>
    </row>
    <row r="132" spans="2:12" ht="15" customHeight="1">
      <c r="B132" s="156"/>
      <c r="C132" s="207"/>
      <c r="D132" s="265" t="s">
        <v>254</v>
      </c>
      <c r="E132" s="37" t="s">
        <v>255</v>
      </c>
      <c r="F132" s="451">
        <v>0</v>
      </c>
      <c r="G132" s="297">
        <v>1</v>
      </c>
      <c r="H132" s="420"/>
      <c r="I132" s="384"/>
      <c r="J132" s="245"/>
      <c r="K132" s="348"/>
      <c r="L132" s="283"/>
    </row>
    <row r="133" spans="2:12" ht="15" customHeight="1">
      <c r="B133" s="156"/>
      <c r="C133" s="207"/>
      <c r="D133" s="265" t="s">
        <v>256</v>
      </c>
      <c r="E133" s="37" t="s">
        <v>257</v>
      </c>
      <c r="F133" s="451">
        <v>0</v>
      </c>
      <c r="G133" s="297">
        <v>1</v>
      </c>
      <c r="H133" s="420"/>
      <c r="I133" s="384"/>
      <c r="J133" s="245"/>
      <c r="K133" s="348"/>
      <c r="L133" s="283"/>
    </row>
    <row r="134" spans="2:12" ht="15" customHeight="1">
      <c r="B134" s="156"/>
      <c r="C134" s="207"/>
      <c r="D134" s="265" t="s">
        <v>258</v>
      </c>
      <c r="E134" s="37" t="s">
        <v>259</v>
      </c>
      <c r="F134" s="451">
        <v>0</v>
      </c>
      <c r="G134" s="297">
        <v>1</v>
      </c>
      <c r="H134" s="420"/>
      <c r="I134" s="384"/>
      <c r="J134" s="245"/>
      <c r="K134" s="348"/>
      <c r="L134" s="283"/>
    </row>
    <row r="135" spans="2:12" ht="15.75" customHeight="1" thickBot="1">
      <c r="B135" s="156"/>
      <c r="C135" s="207"/>
      <c r="D135" s="265" t="s">
        <v>260</v>
      </c>
      <c r="E135" s="37" t="s">
        <v>261</v>
      </c>
      <c r="F135" s="451">
        <v>0</v>
      </c>
      <c r="G135" s="297">
        <v>1</v>
      </c>
      <c r="H135" s="419"/>
      <c r="I135" s="385"/>
      <c r="J135" s="245"/>
      <c r="K135" s="348"/>
      <c r="L135" s="283"/>
    </row>
    <row r="136" spans="2:12" ht="15" customHeight="1">
      <c r="B136" s="253"/>
      <c r="C136" s="253"/>
      <c r="D136" s="253"/>
      <c r="E136" s="253"/>
      <c r="F136" s="253"/>
      <c r="G136" s="253"/>
      <c r="H136" s="426"/>
      <c r="I136" s="390"/>
      <c r="J136" s="210"/>
      <c r="K136" s="285"/>
      <c r="L136" s="283"/>
    </row>
    <row r="137" spans="2:12" ht="21" customHeight="1">
      <c r="B137" s="361" t="s">
        <v>113</v>
      </c>
      <c r="C137" s="361"/>
      <c r="D137" s="361"/>
      <c r="E137" s="361"/>
      <c r="F137" s="361"/>
      <c r="G137" s="361"/>
      <c r="H137" s="361"/>
      <c r="I137" s="361"/>
      <c r="J137" s="259">
        <f>(H138*I138+H142*I142)/(I138+I142)</f>
        <v>34.5</v>
      </c>
      <c r="K137" s="349">
        <v>0.3333333333</v>
      </c>
      <c r="L137" s="283"/>
    </row>
    <row r="138" spans="2:12" ht="15" customHeight="1">
      <c r="B138" s="234" t="s">
        <v>88</v>
      </c>
      <c r="C138" s="362" t="s">
        <v>32</v>
      </c>
      <c r="D138" s="362"/>
      <c r="E138" s="362"/>
      <c r="F138" s="374"/>
      <c r="G138" s="279"/>
      <c r="H138" s="413">
        <f>(F139*G139+F140*G140)/(G139+G140)</f>
        <v>43.5</v>
      </c>
      <c r="I138" s="382">
        <v>4</v>
      </c>
      <c r="J138" s="246"/>
      <c r="K138" s="349"/>
      <c r="L138" s="283"/>
    </row>
    <row r="139" spans="2:12" ht="15" customHeight="1">
      <c r="B139" s="202"/>
      <c r="C139" s="37"/>
      <c r="D139" s="265" t="s">
        <v>262</v>
      </c>
      <c r="E139" s="37" t="s">
        <v>495</v>
      </c>
      <c r="F139" s="451">
        <v>87</v>
      </c>
      <c r="G139" s="297">
        <v>4</v>
      </c>
      <c r="H139" s="420"/>
      <c r="I139" s="384"/>
      <c r="J139" s="246"/>
      <c r="K139" s="349"/>
      <c r="L139" s="283"/>
    </row>
    <row r="140" spans="2:12" ht="15" customHeight="1">
      <c r="B140" s="202"/>
      <c r="C140" s="37"/>
      <c r="D140" s="265" t="s">
        <v>263</v>
      </c>
      <c r="E140" s="37" t="s">
        <v>496</v>
      </c>
      <c r="F140" s="451">
        <v>0</v>
      </c>
      <c r="G140" s="297">
        <v>4</v>
      </c>
      <c r="H140" s="420"/>
      <c r="I140" s="384"/>
      <c r="J140" s="246"/>
      <c r="K140" s="349"/>
      <c r="L140" s="283"/>
    </row>
    <row r="141" spans="4:12" ht="15" customHeight="1" thickBot="1">
      <c r="D141" s="274"/>
      <c r="E141" s="237"/>
      <c r="F141" s="149"/>
      <c r="G141" s="32"/>
      <c r="H141" s="427"/>
      <c r="I141" s="391"/>
      <c r="J141" s="246"/>
      <c r="K141" s="349"/>
      <c r="L141" s="283"/>
    </row>
    <row r="142" spans="2:12" ht="15" customHeight="1">
      <c r="B142" s="62" t="s">
        <v>89</v>
      </c>
      <c r="C142" s="363" t="s">
        <v>33</v>
      </c>
      <c r="D142" s="363"/>
      <c r="E142" s="363"/>
      <c r="F142" s="374"/>
      <c r="G142" s="279"/>
      <c r="H142" s="428">
        <f>(F143*G143+F144*G144)/(G143+G144)</f>
        <v>25.5</v>
      </c>
      <c r="I142" s="392">
        <v>4</v>
      </c>
      <c r="J142" s="246"/>
      <c r="K142" s="349"/>
      <c r="L142" s="283"/>
    </row>
    <row r="143" spans="2:12" ht="15" customHeight="1">
      <c r="B143" s="202"/>
      <c r="C143" s="37"/>
      <c r="D143" s="265" t="s">
        <v>264</v>
      </c>
      <c r="E143" s="37" t="s">
        <v>442</v>
      </c>
      <c r="F143" s="451">
        <v>50</v>
      </c>
      <c r="G143" s="297">
        <v>4</v>
      </c>
      <c r="H143" s="420"/>
      <c r="I143" s="384"/>
      <c r="J143" s="246"/>
      <c r="K143" s="349"/>
      <c r="L143" s="283"/>
    </row>
    <row r="144" spans="2:12" ht="15" customHeight="1" thickBot="1">
      <c r="B144" s="202"/>
      <c r="C144" s="37"/>
      <c r="D144" s="265" t="s">
        <v>265</v>
      </c>
      <c r="E144" s="37" t="s">
        <v>443</v>
      </c>
      <c r="F144" s="451">
        <v>1</v>
      </c>
      <c r="G144" s="297">
        <v>4</v>
      </c>
      <c r="H144" s="420"/>
      <c r="I144" s="384"/>
      <c r="J144" s="246"/>
      <c r="K144" s="349"/>
      <c r="L144" s="283"/>
    </row>
    <row r="145" spans="2:12" ht="15" customHeight="1">
      <c r="B145" s="254"/>
      <c r="C145" s="254"/>
      <c r="D145" s="254"/>
      <c r="E145" s="254"/>
      <c r="F145" s="254"/>
      <c r="G145" s="254"/>
      <c r="H145" s="429"/>
      <c r="I145" s="393"/>
      <c r="J145" s="210"/>
      <c r="K145" s="210"/>
      <c r="L145" s="283"/>
    </row>
    <row r="146" spans="2:12" ht="24.75" customHeight="1">
      <c r="B146" s="364" t="s">
        <v>116</v>
      </c>
      <c r="C146" s="364"/>
      <c r="D146" s="364"/>
      <c r="E146" s="364"/>
      <c r="F146" s="364"/>
      <c r="G146" s="364"/>
      <c r="H146" s="364"/>
      <c r="I146" s="364"/>
      <c r="J146" s="260">
        <f>(H147*I147+H150*I150+H154*I154+H159*I159+H164*I164+H171*I171+H179*I179)/(I147+I150+I154+I159+I164+I171+I179)</f>
        <v>21.602564102564102</v>
      </c>
      <c r="K146" s="210"/>
      <c r="L146" s="283"/>
    </row>
    <row r="147" spans="2:12" ht="15" customHeight="1">
      <c r="B147" s="206" t="s">
        <v>90</v>
      </c>
      <c r="C147" s="360" t="s">
        <v>34</v>
      </c>
      <c r="D147" s="360"/>
      <c r="E147" s="360"/>
      <c r="F147" s="375"/>
      <c r="G147" s="278"/>
      <c r="H147" s="413">
        <f>(F148*G148)/(G148)</f>
        <v>0</v>
      </c>
      <c r="I147" s="382">
        <v>4</v>
      </c>
      <c r="J147" s="249"/>
      <c r="K147" s="210"/>
      <c r="L147" s="283"/>
    </row>
    <row r="148" spans="2:12" ht="15" customHeight="1">
      <c r="B148" s="202"/>
      <c r="C148" s="37"/>
      <c r="D148" s="265" t="s">
        <v>90</v>
      </c>
      <c r="E148" s="37" t="s">
        <v>34</v>
      </c>
      <c r="F148" s="451">
        <v>0</v>
      </c>
      <c r="G148" s="297">
        <v>1</v>
      </c>
      <c r="H148" s="420"/>
      <c r="I148" s="384"/>
      <c r="J148" s="249"/>
      <c r="K148" s="210"/>
      <c r="L148" s="283"/>
    </row>
    <row r="149" spans="4:12" ht="15" customHeight="1" thickBot="1">
      <c r="D149" s="274"/>
      <c r="E149" s="237"/>
      <c r="F149" s="149"/>
      <c r="G149" s="32"/>
      <c r="H149" s="430"/>
      <c r="I149" s="394"/>
      <c r="J149" s="249"/>
      <c r="K149" s="210"/>
      <c r="L149" s="283"/>
    </row>
    <row r="150" spans="2:12" ht="15" customHeight="1">
      <c r="B150" s="206" t="s">
        <v>91</v>
      </c>
      <c r="C150" s="360" t="s">
        <v>35</v>
      </c>
      <c r="D150" s="360"/>
      <c r="E150" s="360"/>
      <c r="F150" s="375"/>
      <c r="G150" s="278"/>
      <c r="H150" s="431">
        <f>(F151*G151+F152*G152)/(G151+G152)</f>
        <v>50</v>
      </c>
      <c r="I150" s="395">
        <v>4</v>
      </c>
      <c r="J150" s="249"/>
      <c r="K150" s="286"/>
      <c r="L150" s="283"/>
    </row>
    <row r="151" spans="2:12" ht="15" customHeight="1">
      <c r="B151" s="204"/>
      <c r="C151" s="37"/>
      <c r="D151" s="265" t="s">
        <v>266</v>
      </c>
      <c r="E151" s="37" t="s">
        <v>464</v>
      </c>
      <c r="F151" s="451">
        <v>50</v>
      </c>
      <c r="G151" s="297">
        <v>1</v>
      </c>
      <c r="H151" s="420"/>
      <c r="I151" s="384"/>
      <c r="J151" s="249"/>
      <c r="K151" s="286"/>
      <c r="L151" s="283"/>
    </row>
    <row r="152" spans="2:12" ht="15" customHeight="1">
      <c r="B152" s="204"/>
      <c r="C152" s="37"/>
      <c r="D152" s="265" t="s">
        <v>267</v>
      </c>
      <c r="E152" s="37" t="s">
        <v>465</v>
      </c>
      <c r="F152" s="451">
        <v>50</v>
      </c>
      <c r="G152" s="297">
        <v>1</v>
      </c>
      <c r="H152" s="420"/>
      <c r="I152" s="384"/>
      <c r="J152" s="249"/>
      <c r="K152" s="210"/>
      <c r="L152" s="283"/>
    </row>
    <row r="153" spans="4:12" ht="15" customHeight="1" thickBot="1">
      <c r="D153" s="274"/>
      <c r="E153" s="237"/>
      <c r="F153" s="149"/>
      <c r="G153" s="32"/>
      <c r="H153" s="430"/>
      <c r="I153" s="394"/>
      <c r="J153" s="249"/>
      <c r="K153" s="210"/>
      <c r="L153" s="283"/>
    </row>
    <row r="154" spans="2:12" ht="15" customHeight="1">
      <c r="B154" s="206" t="s">
        <v>92</v>
      </c>
      <c r="C154" s="360" t="s">
        <v>36</v>
      </c>
      <c r="D154" s="360"/>
      <c r="E154" s="360"/>
      <c r="F154" s="375"/>
      <c r="G154" s="278"/>
      <c r="H154" s="432">
        <f>(F155*G155+F156*G156+F157*G157)/(G155+G156+G157)</f>
        <v>95</v>
      </c>
      <c r="I154" s="395">
        <v>3</v>
      </c>
      <c r="J154" s="249"/>
      <c r="K154" s="210"/>
      <c r="L154" s="283"/>
    </row>
    <row r="155" spans="2:12" ht="15" customHeight="1">
      <c r="B155" s="202"/>
      <c r="C155" s="208"/>
      <c r="D155" s="265" t="s">
        <v>268</v>
      </c>
      <c r="E155" s="37" t="s">
        <v>269</v>
      </c>
      <c r="F155" s="451">
        <v>100</v>
      </c>
      <c r="G155" s="297">
        <v>1</v>
      </c>
      <c r="H155" s="433"/>
      <c r="I155" s="384"/>
      <c r="J155" s="249"/>
      <c r="K155" s="210"/>
      <c r="L155" s="283"/>
    </row>
    <row r="156" spans="2:12" ht="15" customHeight="1">
      <c r="B156" s="202"/>
      <c r="C156" s="208"/>
      <c r="D156" s="265" t="s">
        <v>270</v>
      </c>
      <c r="E156" s="37" t="s">
        <v>271</v>
      </c>
      <c r="F156" s="451">
        <v>100</v>
      </c>
      <c r="G156" s="297">
        <v>1</v>
      </c>
      <c r="H156" s="433"/>
      <c r="I156" s="384"/>
      <c r="J156" s="249"/>
      <c r="K156" s="210"/>
      <c r="L156" s="283"/>
    </row>
    <row r="157" spans="2:12" ht="15" customHeight="1">
      <c r="B157" s="202"/>
      <c r="C157" s="208"/>
      <c r="D157" s="265" t="s">
        <v>272</v>
      </c>
      <c r="E157" s="37" t="s">
        <v>273</v>
      </c>
      <c r="F157" s="451">
        <v>85</v>
      </c>
      <c r="G157" s="297">
        <v>1</v>
      </c>
      <c r="H157" s="433"/>
      <c r="I157" s="384"/>
      <c r="J157" s="249"/>
      <c r="K157" s="287"/>
      <c r="L157" s="283"/>
    </row>
    <row r="158" spans="1:12" s="211" customFormat="1" ht="15" customHeight="1" thickBot="1">
      <c r="A158" s="212"/>
      <c r="B158" s="202"/>
      <c r="C158" s="208"/>
      <c r="D158" s="265"/>
      <c r="E158" s="37"/>
      <c r="F158" s="149"/>
      <c r="G158" s="149"/>
      <c r="H158" s="434"/>
      <c r="I158" s="394"/>
      <c r="J158" s="249"/>
      <c r="K158" s="212"/>
      <c r="L158" s="283"/>
    </row>
    <row r="159" spans="2:12" ht="15" customHeight="1">
      <c r="B159" s="206" t="s">
        <v>93</v>
      </c>
      <c r="C159" s="360" t="s">
        <v>37</v>
      </c>
      <c r="D159" s="360"/>
      <c r="E159" s="360"/>
      <c r="F159" s="375"/>
      <c r="G159" s="278"/>
      <c r="H159" s="431">
        <f>(F160*G160+F161*G161+F162*G162)/(G160+G161+G162)</f>
        <v>0</v>
      </c>
      <c r="I159" s="395">
        <v>4</v>
      </c>
      <c r="J159" s="249"/>
      <c r="K159" s="210"/>
      <c r="L159" s="283"/>
    </row>
    <row r="160" spans="2:12" ht="15" customHeight="1">
      <c r="B160" s="202"/>
      <c r="C160" s="263"/>
      <c r="D160" s="265" t="s">
        <v>274</v>
      </c>
      <c r="E160" s="37" t="s">
        <v>275</v>
      </c>
      <c r="F160" s="451">
        <v>0</v>
      </c>
      <c r="G160" s="297">
        <v>1</v>
      </c>
      <c r="H160" s="420"/>
      <c r="I160" s="384"/>
      <c r="J160" s="249"/>
      <c r="K160" s="210"/>
      <c r="L160" s="283"/>
    </row>
    <row r="161" spans="2:12" ht="15" customHeight="1">
      <c r="B161" s="202"/>
      <c r="C161" s="263"/>
      <c r="D161" s="265" t="s">
        <v>276</v>
      </c>
      <c r="E161" s="37" t="s">
        <v>277</v>
      </c>
      <c r="F161" s="451">
        <v>0</v>
      </c>
      <c r="G161" s="297">
        <v>1</v>
      </c>
      <c r="H161" s="420"/>
      <c r="I161" s="384"/>
      <c r="J161" s="249"/>
      <c r="K161" s="288"/>
      <c r="L161" s="283"/>
    </row>
    <row r="162" spans="2:12" ht="15" customHeight="1">
      <c r="B162" s="202"/>
      <c r="C162" s="263"/>
      <c r="D162" s="265" t="s">
        <v>278</v>
      </c>
      <c r="E162" s="37" t="s">
        <v>279</v>
      </c>
      <c r="F162" s="451">
        <v>0</v>
      </c>
      <c r="G162" s="297">
        <v>1</v>
      </c>
      <c r="H162" s="420"/>
      <c r="I162" s="384"/>
      <c r="J162" s="249"/>
      <c r="K162" s="288"/>
      <c r="L162" s="283"/>
    </row>
    <row r="163" spans="4:12" ht="15" customHeight="1" thickBot="1">
      <c r="D163" s="274"/>
      <c r="E163" s="237"/>
      <c r="F163" s="149"/>
      <c r="G163" s="32"/>
      <c r="H163" s="430"/>
      <c r="I163" s="394"/>
      <c r="J163" s="249"/>
      <c r="K163" s="289"/>
      <c r="L163" s="283"/>
    </row>
    <row r="164" spans="2:12" ht="15" customHeight="1">
      <c r="B164" s="206" t="s">
        <v>94</v>
      </c>
      <c r="C164" s="360" t="s">
        <v>38</v>
      </c>
      <c r="D164" s="360"/>
      <c r="E164" s="360"/>
      <c r="F164" s="375"/>
      <c r="G164" s="278"/>
      <c r="H164" s="431">
        <f>(F165*G165+F166*G166+F167*G167+F168*G168+F169*G169)/(G165+G166+G167+G168+G169)</f>
        <v>10</v>
      </c>
      <c r="I164" s="395">
        <v>4</v>
      </c>
      <c r="J164" s="249"/>
      <c r="K164" s="210"/>
      <c r="L164" s="283"/>
    </row>
    <row r="165" spans="2:12" ht="25.5">
      <c r="B165" s="202"/>
      <c r="C165" s="263"/>
      <c r="D165" s="265" t="s">
        <v>280</v>
      </c>
      <c r="E165" s="37" t="s">
        <v>421</v>
      </c>
      <c r="F165" s="451">
        <v>10</v>
      </c>
      <c r="G165" s="297">
        <v>1</v>
      </c>
      <c r="H165" s="420"/>
      <c r="I165" s="384"/>
      <c r="J165" s="249"/>
      <c r="K165" s="27"/>
      <c r="L165" s="283"/>
    </row>
    <row r="166" spans="2:12" ht="25.5">
      <c r="B166" s="202"/>
      <c r="C166" s="263"/>
      <c r="D166" s="265" t="s">
        <v>281</v>
      </c>
      <c r="E166" s="37" t="s">
        <v>422</v>
      </c>
      <c r="F166" s="451">
        <v>10</v>
      </c>
      <c r="G166" s="297">
        <v>1</v>
      </c>
      <c r="H166" s="420"/>
      <c r="I166" s="384"/>
      <c r="J166" s="249"/>
      <c r="K166" s="27"/>
      <c r="L166" s="283"/>
    </row>
    <row r="167" spans="2:12" ht="25.5">
      <c r="B167" s="202"/>
      <c r="C167" s="263"/>
      <c r="D167" s="265" t="s">
        <v>282</v>
      </c>
      <c r="E167" s="37" t="s">
        <v>283</v>
      </c>
      <c r="F167" s="451">
        <v>10</v>
      </c>
      <c r="G167" s="297">
        <v>1</v>
      </c>
      <c r="H167" s="420"/>
      <c r="I167" s="384"/>
      <c r="J167" s="249"/>
      <c r="K167" s="27"/>
      <c r="L167" s="283"/>
    </row>
    <row r="168" spans="2:12" ht="25.5">
      <c r="B168" s="202"/>
      <c r="C168" s="263"/>
      <c r="D168" s="265" t="s">
        <v>284</v>
      </c>
      <c r="E168" s="37" t="s">
        <v>285</v>
      </c>
      <c r="F168" s="451">
        <v>10</v>
      </c>
      <c r="G168" s="297">
        <v>1</v>
      </c>
      <c r="H168" s="420"/>
      <c r="I168" s="384"/>
      <c r="J168" s="249"/>
      <c r="K168" s="288"/>
      <c r="L168" s="283"/>
    </row>
    <row r="169" spans="2:12" ht="15" customHeight="1">
      <c r="B169" s="202"/>
      <c r="C169" s="263"/>
      <c r="D169" s="265" t="s">
        <v>286</v>
      </c>
      <c r="E169" s="37" t="s">
        <v>287</v>
      </c>
      <c r="F169" s="451">
        <v>10</v>
      </c>
      <c r="G169" s="297">
        <v>1</v>
      </c>
      <c r="H169" s="420"/>
      <c r="I169" s="384"/>
      <c r="J169" s="249"/>
      <c r="K169" s="27"/>
      <c r="L169" s="283"/>
    </row>
    <row r="170" spans="4:12" ht="15" customHeight="1" thickBot="1">
      <c r="D170" s="274"/>
      <c r="E170" s="237"/>
      <c r="F170" s="149"/>
      <c r="G170" s="32"/>
      <c r="H170" s="430"/>
      <c r="I170" s="394"/>
      <c r="J170" s="249"/>
      <c r="K170" s="288"/>
      <c r="L170" s="283"/>
    </row>
    <row r="171" spans="2:12" ht="15" customHeight="1">
      <c r="B171" s="235" t="s">
        <v>95</v>
      </c>
      <c r="C171" s="367" t="s">
        <v>39</v>
      </c>
      <c r="D171" s="367"/>
      <c r="E171" s="367"/>
      <c r="F171" s="375"/>
      <c r="G171" s="278"/>
      <c r="H171" s="431">
        <f>(F172*G172+F173*G173+F174*G174+F175*G175+F176*G176+F177*G177)/(G172+G173+G174+G175+G176+G177)</f>
        <v>6.666666666666667</v>
      </c>
      <c r="I171" s="395">
        <v>4</v>
      </c>
      <c r="J171" s="249"/>
      <c r="K171" s="288"/>
      <c r="L171" s="283"/>
    </row>
    <row r="172" spans="2:12" ht="25.5">
      <c r="B172" s="204"/>
      <c r="C172" s="37"/>
      <c r="D172" s="265" t="s">
        <v>288</v>
      </c>
      <c r="E172" s="37" t="s">
        <v>289</v>
      </c>
      <c r="F172" s="451">
        <v>10</v>
      </c>
      <c r="G172" s="297">
        <v>1</v>
      </c>
      <c r="H172" s="420"/>
      <c r="I172" s="384"/>
      <c r="J172" s="249"/>
      <c r="K172" s="288"/>
      <c r="L172" s="283"/>
    </row>
    <row r="173" spans="2:12" ht="15" customHeight="1">
      <c r="B173" s="204"/>
      <c r="C173" s="37"/>
      <c r="D173" s="265" t="s">
        <v>290</v>
      </c>
      <c r="E173" s="37" t="s">
        <v>291</v>
      </c>
      <c r="F173" s="451">
        <v>10</v>
      </c>
      <c r="G173" s="297">
        <v>1</v>
      </c>
      <c r="H173" s="420"/>
      <c r="I173" s="384"/>
      <c r="J173" s="249"/>
      <c r="K173" s="288"/>
      <c r="L173" s="283"/>
    </row>
    <row r="174" spans="2:12" ht="15" customHeight="1">
      <c r="B174" s="204"/>
      <c r="C174" s="37"/>
      <c r="D174" s="265" t="s">
        <v>292</v>
      </c>
      <c r="E174" s="37" t="s">
        <v>293</v>
      </c>
      <c r="F174" s="451">
        <v>0</v>
      </c>
      <c r="G174" s="297">
        <v>1</v>
      </c>
      <c r="H174" s="420"/>
      <c r="I174" s="384"/>
      <c r="J174" s="249"/>
      <c r="K174" s="288"/>
      <c r="L174" s="283"/>
    </row>
    <row r="175" spans="1:12" s="211" customFormat="1" ht="15" customHeight="1">
      <c r="A175" s="212"/>
      <c r="B175" s="204"/>
      <c r="C175" s="37"/>
      <c r="D175" s="265" t="s">
        <v>294</v>
      </c>
      <c r="E175" s="37" t="s">
        <v>295</v>
      </c>
      <c r="F175" s="451">
        <v>0</v>
      </c>
      <c r="G175" s="297">
        <v>1</v>
      </c>
      <c r="H175" s="420"/>
      <c r="I175" s="384"/>
      <c r="J175" s="249"/>
      <c r="K175" s="288"/>
      <c r="L175" s="283"/>
    </row>
    <row r="176" spans="1:12" s="211" customFormat="1" ht="14.25">
      <c r="A176" s="212"/>
      <c r="B176" s="204"/>
      <c r="C176" s="37"/>
      <c r="D176" s="265" t="s">
        <v>296</v>
      </c>
      <c r="E176" s="37" t="s">
        <v>444</v>
      </c>
      <c r="F176" s="451">
        <v>10</v>
      </c>
      <c r="G176" s="297">
        <v>1</v>
      </c>
      <c r="H176" s="420"/>
      <c r="I176" s="384"/>
      <c r="J176" s="249"/>
      <c r="K176" s="289"/>
      <c r="L176" s="283"/>
    </row>
    <row r="177" spans="1:12" s="211" customFormat="1" ht="15" customHeight="1">
      <c r="A177" s="212"/>
      <c r="B177" s="204"/>
      <c r="C177" s="37"/>
      <c r="D177" s="265" t="s">
        <v>297</v>
      </c>
      <c r="E177" s="37" t="s">
        <v>298</v>
      </c>
      <c r="F177" s="451">
        <v>10</v>
      </c>
      <c r="G177" s="297">
        <v>1</v>
      </c>
      <c r="H177" s="420"/>
      <c r="I177" s="384"/>
      <c r="J177" s="249"/>
      <c r="K177" s="210"/>
      <c r="L177" s="283"/>
    </row>
    <row r="178" spans="1:12" s="211" customFormat="1" ht="15" customHeight="1" thickBot="1">
      <c r="A178" s="212"/>
      <c r="B178" s="228"/>
      <c r="C178" s="237"/>
      <c r="D178" s="274"/>
      <c r="E178" s="237"/>
      <c r="F178" s="149"/>
      <c r="G178" s="32"/>
      <c r="H178" s="430"/>
      <c r="I178" s="394"/>
      <c r="J178" s="249"/>
      <c r="K178" s="210"/>
      <c r="L178" s="283"/>
    </row>
    <row r="179" spans="1:12" s="211" customFormat="1" ht="15" customHeight="1">
      <c r="A179" s="212"/>
      <c r="B179" s="235" t="s">
        <v>96</v>
      </c>
      <c r="C179" s="367" t="s">
        <v>40</v>
      </c>
      <c r="D179" s="367"/>
      <c r="E179" s="367"/>
      <c r="F179" s="375"/>
      <c r="G179" s="278"/>
      <c r="H179" s="431">
        <f>(F180*G180+F181*G181+F182*G182)/(G180+G181+G182)</f>
        <v>3.3333333333333335</v>
      </c>
      <c r="I179" s="395">
        <v>3</v>
      </c>
      <c r="J179" s="249"/>
      <c r="K179" s="27"/>
      <c r="L179" s="283"/>
    </row>
    <row r="180" spans="1:12" s="211" customFormat="1" ht="25.5">
      <c r="A180" s="212"/>
      <c r="B180" s="202"/>
      <c r="C180" s="37"/>
      <c r="D180" s="265" t="s">
        <v>299</v>
      </c>
      <c r="E180" s="37" t="s">
        <v>300</v>
      </c>
      <c r="F180" s="451">
        <v>10</v>
      </c>
      <c r="G180" s="297">
        <v>3</v>
      </c>
      <c r="H180" s="420"/>
      <c r="I180" s="384"/>
      <c r="J180" s="249"/>
      <c r="K180" s="27"/>
      <c r="L180" s="283"/>
    </row>
    <row r="181" spans="1:12" s="211" customFormat="1" ht="15" customHeight="1">
      <c r="A181" s="212"/>
      <c r="B181" s="202"/>
      <c r="C181" s="37"/>
      <c r="D181" s="265" t="s">
        <v>301</v>
      </c>
      <c r="E181" s="37" t="s">
        <v>302</v>
      </c>
      <c r="F181" s="451">
        <v>0</v>
      </c>
      <c r="G181" s="297">
        <v>3</v>
      </c>
      <c r="H181" s="420"/>
      <c r="I181" s="384"/>
      <c r="J181" s="249"/>
      <c r="K181" s="288"/>
      <c r="L181" s="283"/>
    </row>
    <row r="182" spans="1:12" s="211" customFormat="1" ht="39" thickBot="1">
      <c r="A182" s="212"/>
      <c r="B182" s="202"/>
      <c r="C182" s="37"/>
      <c r="D182" s="265" t="s">
        <v>303</v>
      </c>
      <c r="E182" s="37" t="s">
        <v>304</v>
      </c>
      <c r="F182" s="451">
        <v>0</v>
      </c>
      <c r="G182" s="297">
        <v>3</v>
      </c>
      <c r="H182" s="430"/>
      <c r="I182" s="394"/>
      <c r="J182" s="249"/>
      <c r="K182" s="210"/>
      <c r="L182" s="283"/>
    </row>
    <row r="183" spans="1:12" s="211" customFormat="1" ht="15" customHeight="1">
      <c r="A183" s="212"/>
      <c r="B183" s="255"/>
      <c r="C183" s="255"/>
      <c r="D183" s="255"/>
      <c r="E183" s="255"/>
      <c r="F183" s="255"/>
      <c r="G183" s="255"/>
      <c r="H183" s="435"/>
      <c r="I183" s="396"/>
      <c r="J183" s="210"/>
      <c r="K183" s="210"/>
      <c r="L183" s="283"/>
    </row>
    <row r="184" spans="1:12" s="211" customFormat="1" ht="21.75" customHeight="1">
      <c r="A184" s="212"/>
      <c r="B184" s="368" t="s">
        <v>114</v>
      </c>
      <c r="C184" s="368"/>
      <c r="D184" s="368"/>
      <c r="E184" s="368"/>
      <c r="F184" s="368"/>
      <c r="G184" s="368"/>
      <c r="H184" s="368"/>
      <c r="I184" s="368"/>
      <c r="J184" s="261">
        <f>(H185*I185+H191*I191+H198*I198+H210*I210+H214*I214+H220*I220+H223*I223+H227*I227+H230*I230)/(I185+I191+I198+I210+I214+I220+I223+I227+I230)</f>
        <v>41.17741935483871</v>
      </c>
      <c r="K184" s="210"/>
      <c r="L184" s="283"/>
    </row>
    <row r="185" spans="1:12" s="211" customFormat="1" ht="15" customHeight="1">
      <c r="A185" s="212"/>
      <c r="B185" s="205" t="s">
        <v>97</v>
      </c>
      <c r="C185" s="366" t="s">
        <v>41</v>
      </c>
      <c r="D185" s="366"/>
      <c r="E185" s="366"/>
      <c r="F185" s="376"/>
      <c r="G185" s="280"/>
      <c r="H185" s="415">
        <f>(F185*G185+F186*G186+F187*G187+F188*G188+F189*G189)/(G185+G186+G187+G188+G189)</f>
        <v>31.25</v>
      </c>
      <c r="I185" s="382">
        <v>4</v>
      </c>
      <c r="J185" s="247"/>
      <c r="K185" s="290"/>
      <c r="L185" s="283"/>
    </row>
    <row r="186" spans="1:12" s="211" customFormat="1" ht="15" customHeight="1">
      <c r="A186" s="212"/>
      <c r="B186" s="202"/>
      <c r="C186" s="208"/>
      <c r="D186" s="265" t="s">
        <v>305</v>
      </c>
      <c r="E186" s="37" t="s">
        <v>306</v>
      </c>
      <c r="F186" s="451">
        <v>75</v>
      </c>
      <c r="G186" s="297">
        <v>1</v>
      </c>
      <c r="H186" s="420"/>
      <c r="I186" s="384"/>
      <c r="J186" s="247"/>
      <c r="K186" s="290"/>
      <c r="L186" s="283"/>
    </row>
    <row r="187" spans="1:12" s="211" customFormat="1" ht="15" customHeight="1">
      <c r="A187" s="212"/>
      <c r="B187" s="202"/>
      <c r="C187" s="208"/>
      <c r="D187" s="265" t="s">
        <v>307</v>
      </c>
      <c r="E187" s="37" t="s">
        <v>308</v>
      </c>
      <c r="F187" s="451">
        <v>0</v>
      </c>
      <c r="G187" s="297">
        <v>1</v>
      </c>
      <c r="H187" s="420"/>
      <c r="I187" s="384"/>
      <c r="J187" s="247"/>
      <c r="K187" s="290"/>
      <c r="L187" s="283"/>
    </row>
    <row r="188" spans="1:12" s="211" customFormat="1" ht="15" customHeight="1">
      <c r="A188" s="212"/>
      <c r="B188" s="202"/>
      <c r="C188" s="208"/>
      <c r="D188" s="265" t="s">
        <v>309</v>
      </c>
      <c r="E188" s="37" t="s">
        <v>310</v>
      </c>
      <c r="F188" s="451">
        <v>0</v>
      </c>
      <c r="G188" s="297">
        <v>1</v>
      </c>
      <c r="H188" s="420"/>
      <c r="I188" s="384"/>
      <c r="J188" s="247"/>
      <c r="K188" s="290"/>
      <c r="L188" s="283"/>
    </row>
    <row r="189" spans="1:12" s="211" customFormat="1" ht="25.5">
      <c r="A189" s="212"/>
      <c r="B189" s="202"/>
      <c r="C189" s="208"/>
      <c r="D189" s="265" t="s">
        <v>311</v>
      </c>
      <c r="E189" s="37" t="s">
        <v>312</v>
      </c>
      <c r="F189" s="451">
        <v>50</v>
      </c>
      <c r="G189" s="297">
        <v>1</v>
      </c>
      <c r="H189" s="420"/>
      <c r="I189" s="384"/>
      <c r="J189" s="247"/>
      <c r="K189" s="288"/>
      <c r="L189" s="283"/>
    </row>
    <row r="190" spans="1:12" s="211" customFormat="1" ht="15" customHeight="1" thickBot="1">
      <c r="A190" s="212"/>
      <c r="B190" s="228"/>
      <c r="C190" s="237"/>
      <c r="D190" s="274"/>
      <c r="E190" s="237"/>
      <c r="F190" s="149"/>
      <c r="G190" s="32"/>
      <c r="H190" s="436"/>
      <c r="I190" s="397"/>
      <c r="J190" s="247"/>
      <c r="K190" s="210"/>
      <c r="L190" s="283"/>
    </row>
    <row r="191" spans="1:12" s="211" customFormat="1" ht="15" customHeight="1">
      <c r="A191" s="212"/>
      <c r="B191" s="205" t="s">
        <v>98</v>
      </c>
      <c r="C191" s="365" t="s">
        <v>313</v>
      </c>
      <c r="D191" s="365"/>
      <c r="E191" s="365"/>
      <c r="F191" s="376"/>
      <c r="G191" s="280"/>
      <c r="H191" s="437">
        <f>(F192*G192+F193*G193+F194*G194+F195*G195+F196*G196)/(G192+G193+G194+G195+G196)</f>
        <v>100</v>
      </c>
      <c r="I191" s="398">
        <v>4</v>
      </c>
      <c r="J191" s="247"/>
      <c r="K191" s="210"/>
      <c r="L191" s="283"/>
    </row>
    <row r="192" spans="1:12" s="211" customFormat="1" ht="15" customHeight="1">
      <c r="A192" s="212"/>
      <c r="B192" s="202"/>
      <c r="C192" s="208"/>
      <c r="D192" s="265" t="s">
        <v>314</v>
      </c>
      <c r="E192" s="37" t="s">
        <v>315</v>
      </c>
      <c r="F192" s="451">
        <v>100</v>
      </c>
      <c r="G192" s="297">
        <v>1</v>
      </c>
      <c r="H192" s="420"/>
      <c r="I192" s="384"/>
      <c r="J192" s="247"/>
      <c r="K192" s="291"/>
      <c r="L192" s="283"/>
    </row>
    <row r="193" spans="1:12" s="211" customFormat="1" ht="15" customHeight="1">
      <c r="A193" s="212"/>
      <c r="B193" s="202"/>
      <c r="C193" s="208"/>
      <c r="D193" s="265" t="s">
        <v>316</v>
      </c>
      <c r="E193" s="37" t="s">
        <v>317</v>
      </c>
      <c r="F193" s="451">
        <v>100</v>
      </c>
      <c r="G193" s="297">
        <v>1</v>
      </c>
      <c r="H193" s="420"/>
      <c r="I193" s="384"/>
      <c r="J193" s="247"/>
      <c r="K193" s="291"/>
      <c r="L193" s="283"/>
    </row>
    <row r="194" spans="1:12" s="211" customFormat="1" ht="15" customHeight="1">
      <c r="A194" s="212"/>
      <c r="B194" s="202"/>
      <c r="C194" s="208"/>
      <c r="D194" s="265" t="s">
        <v>318</v>
      </c>
      <c r="E194" s="37" t="s">
        <v>423</v>
      </c>
      <c r="F194" s="451">
        <v>100</v>
      </c>
      <c r="G194" s="297">
        <v>1</v>
      </c>
      <c r="H194" s="420"/>
      <c r="I194" s="384"/>
      <c r="J194" s="247"/>
      <c r="K194" s="291"/>
      <c r="L194" s="283"/>
    </row>
    <row r="195" spans="1:12" s="211" customFormat="1" ht="15" customHeight="1">
      <c r="A195" s="212"/>
      <c r="B195" s="202"/>
      <c r="C195" s="208"/>
      <c r="D195" s="265" t="s">
        <v>319</v>
      </c>
      <c r="E195" s="264" t="s">
        <v>424</v>
      </c>
      <c r="F195" s="451">
        <v>100</v>
      </c>
      <c r="G195" s="297">
        <v>1</v>
      </c>
      <c r="H195" s="420"/>
      <c r="I195" s="384"/>
      <c r="J195" s="247"/>
      <c r="K195" s="291"/>
      <c r="L195" s="283"/>
    </row>
    <row r="196" spans="1:12" s="211" customFormat="1" ht="38.25">
      <c r="A196" s="212"/>
      <c r="B196" s="202"/>
      <c r="C196" s="208"/>
      <c r="D196" s="265" t="s">
        <v>320</v>
      </c>
      <c r="E196" s="37" t="s">
        <v>425</v>
      </c>
      <c r="F196" s="451">
        <v>100</v>
      </c>
      <c r="G196" s="297">
        <v>1</v>
      </c>
      <c r="H196" s="420"/>
      <c r="I196" s="384"/>
      <c r="J196" s="247"/>
      <c r="K196" s="291"/>
      <c r="L196" s="283"/>
    </row>
    <row r="197" spans="1:12" s="211" customFormat="1" ht="15" customHeight="1" thickBot="1">
      <c r="A197" s="212"/>
      <c r="B197" s="228"/>
      <c r="C197" s="237"/>
      <c r="D197" s="274"/>
      <c r="E197" s="237"/>
      <c r="F197" s="149"/>
      <c r="G197" s="32"/>
      <c r="H197" s="436"/>
      <c r="I197" s="397"/>
      <c r="J197" s="247"/>
      <c r="K197" s="210"/>
      <c r="L197" s="283"/>
    </row>
    <row r="198" spans="1:12" s="211" customFormat="1" ht="15" customHeight="1">
      <c r="A198" s="212"/>
      <c r="B198" s="205" t="s">
        <v>99</v>
      </c>
      <c r="C198" s="365" t="s">
        <v>43</v>
      </c>
      <c r="D198" s="365"/>
      <c r="E198" s="365"/>
      <c r="F198" s="376"/>
      <c r="G198" s="280"/>
      <c r="H198" s="438">
        <f>(F199*G199+F200*G200+F201*G201+F202*G202+F203*G203+F204*G204+F205*G205+F206*G206+F207*G207+F208*G208)/(G199+G200+G201+G202+G203+G204+G205+G206+G207+G208)</f>
        <v>21</v>
      </c>
      <c r="I198" s="398">
        <v>4</v>
      </c>
      <c r="J198" s="247"/>
      <c r="K198" s="210"/>
      <c r="L198" s="283"/>
    </row>
    <row r="199" spans="1:12" s="211" customFormat="1" ht="15" customHeight="1">
      <c r="A199" s="212"/>
      <c r="B199" s="202"/>
      <c r="C199" s="208"/>
      <c r="D199" s="265" t="s">
        <v>321</v>
      </c>
      <c r="E199" s="37" t="s">
        <v>322</v>
      </c>
      <c r="F199" s="451">
        <v>100</v>
      </c>
      <c r="G199" s="297">
        <v>1</v>
      </c>
      <c r="H199" s="433"/>
      <c r="I199" s="384"/>
      <c r="J199" s="247"/>
      <c r="K199" s="288"/>
      <c r="L199" s="283"/>
    </row>
    <row r="200" spans="1:12" s="211" customFormat="1" ht="15" customHeight="1">
      <c r="A200" s="212"/>
      <c r="B200" s="202"/>
      <c r="C200" s="208"/>
      <c r="D200" s="265" t="s">
        <v>323</v>
      </c>
      <c r="E200" s="37" t="s">
        <v>324</v>
      </c>
      <c r="F200" s="451">
        <v>50</v>
      </c>
      <c r="G200" s="297">
        <v>1</v>
      </c>
      <c r="H200" s="433"/>
      <c r="I200" s="384"/>
      <c r="J200" s="247"/>
      <c r="K200" s="288"/>
      <c r="L200" s="283"/>
    </row>
    <row r="201" spans="1:12" s="211" customFormat="1" ht="15" customHeight="1">
      <c r="A201" s="212"/>
      <c r="B201" s="202"/>
      <c r="C201" s="208"/>
      <c r="D201" s="265" t="s">
        <v>325</v>
      </c>
      <c r="E201" s="37" t="s">
        <v>326</v>
      </c>
      <c r="F201" s="451">
        <v>0</v>
      </c>
      <c r="G201" s="297">
        <v>1</v>
      </c>
      <c r="H201" s="433"/>
      <c r="I201" s="384"/>
      <c r="J201" s="247"/>
      <c r="K201" s="288"/>
      <c r="L201" s="283"/>
    </row>
    <row r="202" spans="1:12" s="211" customFormat="1" ht="15" customHeight="1">
      <c r="A202" s="212"/>
      <c r="B202" s="202"/>
      <c r="C202" s="208"/>
      <c r="D202" s="265" t="s">
        <v>327</v>
      </c>
      <c r="E202" s="37" t="s">
        <v>328</v>
      </c>
      <c r="F202" s="451">
        <v>50</v>
      </c>
      <c r="G202" s="297">
        <v>1</v>
      </c>
      <c r="H202" s="433"/>
      <c r="I202" s="384"/>
      <c r="J202" s="247"/>
      <c r="K202" s="288"/>
      <c r="L202" s="283"/>
    </row>
    <row r="203" spans="1:12" s="211" customFormat="1" ht="15" customHeight="1">
      <c r="A203" s="212"/>
      <c r="B203" s="202"/>
      <c r="C203" s="208"/>
      <c r="D203" s="265" t="s">
        <v>329</v>
      </c>
      <c r="E203" s="37" t="s">
        <v>330</v>
      </c>
      <c r="F203" s="451">
        <v>0</v>
      </c>
      <c r="G203" s="297">
        <v>1</v>
      </c>
      <c r="H203" s="433"/>
      <c r="I203" s="384"/>
      <c r="J203" s="247"/>
      <c r="K203" s="288"/>
      <c r="L203" s="283"/>
    </row>
    <row r="204" spans="1:12" s="211" customFormat="1" ht="15" customHeight="1">
      <c r="A204" s="212"/>
      <c r="B204" s="202"/>
      <c r="C204" s="208"/>
      <c r="D204" s="265" t="s">
        <v>331</v>
      </c>
      <c r="E204" s="37" t="s">
        <v>332</v>
      </c>
      <c r="F204" s="451">
        <v>0</v>
      </c>
      <c r="G204" s="297">
        <v>1</v>
      </c>
      <c r="H204" s="433"/>
      <c r="I204" s="384"/>
      <c r="J204" s="247"/>
      <c r="K204" s="288"/>
      <c r="L204" s="283"/>
    </row>
    <row r="205" spans="1:12" s="211" customFormat="1" ht="15" customHeight="1">
      <c r="A205" s="212"/>
      <c r="B205" s="202"/>
      <c r="C205" s="208"/>
      <c r="D205" s="265" t="s">
        <v>333</v>
      </c>
      <c r="E205" s="37" t="s">
        <v>334</v>
      </c>
      <c r="F205" s="451">
        <v>0</v>
      </c>
      <c r="G205" s="297">
        <v>1</v>
      </c>
      <c r="H205" s="433"/>
      <c r="I205" s="384"/>
      <c r="J205" s="247"/>
      <c r="K205" s="288"/>
      <c r="L205" s="283"/>
    </row>
    <row r="206" spans="1:12" s="211" customFormat="1" ht="15" customHeight="1">
      <c r="A206" s="212"/>
      <c r="B206" s="202"/>
      <c r="C206" s="208"/>
      <c r="D206" s="265" t="s">
        <v>335</v>
      </c>
      <c r="E206" s="37" t="s">
        <v>336</v>
      </c>
      <c r="F206" s="451">
        <v>0</v>
      </c>
      <c r="G206" s="297">
        <v>1</v>
      </c>
      <c r="H206" s="433"/>
      <c r="I206" s="384"/>
      <c r="J206" s="247"/>
      <c r="K206" s="288"/>
      <c r="L206" s="283"/>
    </row>
    <row r="207" spans="1:12" s="211" customFormat="1" ht="15" customHeight="1">
      <c r="A207" s="212"/>
      <c r="B207" s="202"/>
      <c r="C207" s="208"/>
      <c r="D207" s="265" t="s">
        <v>337</v>
      </c>
      <c r="E207" s="37" t="s">
        <v>338</v>
      </c>
      <c r="F207" s="451">
        <v>10</v>
      </c>
      <c r="G207" s="297">
        <v>1</v>
      </c>
      <c r="H207" s="433"/>
      <c r="I207" s="384"/>
      <c r="J207" s="247"/>
      <c r="K207" s="288"/>
      <c r="L207" s="283"/>
    </row>
    <row r="208" spans="2:12" ht="15" customHeight="1">
      <c r="B208" s="202"/>
      <c r="C208" s="208"/>
      <c r="D208" s="265" t="s">
        <v>339</v>
      </c>
      <c r="E208" s="37" t="s">
        <v>340</v>
      </c>
      <c r="F208" s="451">
        <v>0</v>
      </c>
      <c r="G208" s="297">
        <v>1</v>
      </c>
      <c r="H208" s="433"/>
      <c r="I208" s="384"/>
      <c r="J208" s="247"/>
      <c r="K208" s="289"/>
      <c r="L208" s="283"/>
    </row>
    <row r="209" spans="2:12" ht="15.75" customHeight="1" thickBot="1">
      <c r="B209" s="202"/>
      <c r="C209" s="208"/>
      <c r="D209" s="274"/>
      <c r="E209" s="237"/>
      <c r="F209" s="149"/>
      <c r="G209" s="32"/>
      <c r="H209" s="439"/>
      <c r="I209" s="397"/>
      <c r="J209" s="247"/>
      <c r="K209" s="210"/>
      <c r="L209" s="283"/>
    </row>
    <row r="210" spans="2:12" ht="15.75" customHeight="1">
      <c r="B210" s="205" t="s">
        <v>100</v>
      </c>
      <c r="C210" s="365" t="s">
        <v>44</v>
      </c>
      <c r="D210" s="365"/>
      <c r="E210" s="365"/>
      <c r="F210" s="376"/>
      <c r="G210" s="280"/>
      <c r="H210" s="438">
        <f>(F211*G211+F212*G212)/(G211+G212)</f>
        <v>5</v>
      </c>
      <c r="I210" s="398">
        <v>2</v>
      </c>
      <c r="J210" s="247"/>
      <c r="K210" s="210"/>
      <c r="L210" s="283"/>
    </row>
    <row r="211" spans="2:12" ht="25.5">
      <c r="B211" s="204"/>
      <c r="C211" s="37"/>
      <c r="D211" s="265" t="s">
        <v>341</v>
      </c>
      <c r="E211" s="37" t="s">
        <v>342</v>
      </c>
      <c r="F211" s="451">
        <v>10</v>
      </c>
      <c r="G211" s="297">
        <v>1</v>
      </c>
      <c r="H211" s="433"/>
      <c r="I211" s="384"/>
      <c r="J211" s="247"/>
      <c r="K211" s="288"/>
      <c r="L211" s="283"/>
    </row>
    <row r="212" spans="2:12" ht="14.25">
      <c r="B212" s="204"/>
      <c r="C212" s="37"/>
      <c r="D212" s="265" t="s">
        <v>343</v>
      </c>
      <c r="E212" s="37" t="s">
        <v>344</v>
      </c>
      <c r="F212" s="451">
        <v>0</v>
      </c>
      <c r="G212" s="297">
        <v>1</v>
      </c>
      <c r="H212" s="416"/>
      <c r="I212" s="384"/>
      <c r="J212" s="247"/>
      <c r="K212" s="288"/>
      <c r="L212" s="283"/>
    </row>
    <row r="213" spans="1:12" s="211" customFormat="1" ht="15" customHeight="1" thickBot="1">
      <c r="A213" s="212"/>
      <c r="B213" s="204"/>
      <c r="C213" s="37"/>
      <c r="D213" s="265"/>
      <c r="E213" s="37"/>
      <c r="F213" s="149"/>
      <c r="G213" s="149"/>
      <c r="H213" s="440"/>
      <c r="I213" s="397"/>
      <c r="J213" s="247"/>
      <c r="K213" s="212"/>
      <c r="L213" s="283"/>
    </row>
    <row r="214" spans="2:12" ht="15" customHeight="1">
      <c r="B214" s="236" t="s">
        <v>101</v>
      </c>
      <c r="C214" s="366" t="s">
        <v>45</v>
      </c>
      <c r="D214" s="366"/>
      <c r="E214" s="366"/>
      <c r="F214" s="376"/>
      <c r="G214" s="280"/>
      <c r="H214" s="415">
        <f>(F214*G214+F215*G215+F216*G216+F217*G217+F218*G218)/(G214+G215+G216+G217+G218)</f>
        <v>0</v>
      </c>
      <c r="I214" s="398">
        <v>3</v>
      </c>
      <c r="J214" s="247"/>
      <c r="K214" s="288"/>
      <c r="L214" s="283"/>
    </row>
    <row r="215" spans="2:12" ht="15" customHeight="1">
      <c r="B215" s="204"/>
      <c r="C215" s="37"/>
      <c r="D215" s="265" t="s">
        <v>345</v>
      </c>
      <c r="E215" s="37" t="s">
        <v>445</v>
      </c>
      <c r="F215" s="451">
        <v>0</v>
      </c>
      <c r="G215" s="297">
        <v>1</v>
      </c>
      <c r="H215" s="420"/>
      <c r="I215" s="384"/>
      <c r="J215" s="247"/>
      <c r="K215" s="288"/>
      <c r="L215" s="283"/>
    </row>
    <row r="216" spans="2:12" ht="15" customHeight="1">
      <c r="B216" s="204"/>
      <c r="C216" s="37"/>
      <c r="D216" s="265" t="s">
        <v>346</v>
      </c>
      <c r="E216" s="37" t="s">
        <v>347</v>
      </c>
      <c r="F216" s="451">
        <v>0</v>
      </c>
      <c r="G216" s="297">
        <v>1</v>
      </c>
      <c r="H216" s="420"/>
      <c r="I216" s="384"/>
      <c r="J216" s="247"/>
      <c r="K216" s="288"/>
      <c r="L216" s="283"/>
    </row>
    <row r="217" spans="2:12" ht="15" customHeight="1">
      <c r="B217" s="204"/>
      <c r="C217" s="37"/>
      <c r="D217" s="265" t="s">
        <v>348</v>
      </c>
      <c r="E217" s="37" t="s">
        <v>349</v>
      </c>
      <c r="F217" s="451">
        <v>0</v>
      </c>
      <c r="G217" s="297">
        <v>1</v>
      </c>
      <c r="H217" s="420"/>
      <c r="I217" s="384"/>
      <c r="J217" s="247"/>
      <c r="K217" s="288"/>
      <c r="L217" s="283"/>
    </row>
    <row r="218" spans="2:12" ht="15" customHeight="1">
      <c r="B218" s="227"/>
      <c r="C218" s="37"/>
      <c r="D218" s="265" t="s">
        <v>350</v>
      </c>
      <c r="E218" s="37" t="s">
        <v>351</v>
      </c>
      <c r="F218" s="451">
        <v>0</v>
      </c>
      <c r="G218" s="297">
        <v>1</v>
      </c>
      <c r="H218" s="420"/>
      <c r="I218" s="384"/>
      <c r="J218" s="247"/>
      <c r="K218" s="210"/>
      <c r="L218" s="283"/>
    </row>
    <row r="219" spans="4:12" ht="15" customHeight="1" thickBot="1">
      <c r="D219" s="274"/>
      <c r="E219" s="237"/>
      <c r="F219" s="149"/>
      <c r="G219" s="32"/>
      <c r="H219" s="436"/>
      <c r="I219" s="397"/>
      <c r="J219" s="247"/>
      <c r="K219" s="210"/>
      <c r="L219" s="283"/>
    </row>
    <row r="220" spans="2:12" ht="15" customHeight="1">
      <c r="B220" s="205" t="s">
        <v>102</v>
      </c>
      <c r="C220" s="365" t="s">
        <v>46</v>
      </c>
      <c r="D220" s="365"/>
      <c r="E220" s="365"/>
      <c r="F220" s="376"/>
      <c r="G220" s="280"/>
      <c r="H220" s="413">
        <f>(F221*G221)/(G221)</f>
        <v>50</v>
      </c>
      <c r="I220" s="398">
        <v>3</v>
      </c>
      <c r="J220" s="247"/>
      <c r="K220" s="210"/>
      <c r="L220" s="283"/>
    </row>
    <row r="221" spans="2:12" ht="15" customHeight="1">
      <c r="B221" s="227"/>
      <c r="C221" s="37"/>
      <c r="D221" s="265" t="s">
        <v>352</v>
      </c>
      <c r="E221" s="37" t="s">
        <v>466</v>
      </c>
      <c r="F221" s="451">
        <v>50</v>
      </c>
      <c r="G221" s="297">
        <v>1</v>
      </c>
      <c r="H221" s="420"/>
      <c r="I221" s="384"/>
      <c r="J221" s="247"/>
      <c r="K221" s="289"/>
      <c r="L221" s="283"/>
    </row>
    <row r="222" spans="4:12" ht="15" customHeight="1" thickBot="1">
      <c r="D222" s="274"/>
      <c r="E222" s="237"/>
      <c r="F222" s="149"/>
      <c r="G222" s="32"/>
      <c r="H222" s="430"/>
      <c r="I222" s="399"/>
      <c r="J222" s="247"/>
      <c r="K222" s="210"/>
      <c r="L222" s="283"/>
    </row>
    <row r="223" spans="1:12" s="211" customFormat="1" ht="15" customHeight="1">
      <c r="A223" s="212"/>
      <c r="B223" s="205" t="s">
        <v>103</v>
      </c>
      <c r="C223" s="365" t="s">
        <v>47</v>
      </c>
      <c r="D223" s="365"/>
      <c r="E223" s="365"/>
      <c r="F223" s="376"/>
      <c r="G223" s="280"/>
      <c r="H223" s="415">
        <f>(F224*G224+F225*G225)/(G224+G225)</f>
        <v>50</v>
      </c>
      <c r="I223" s="398">
        <v>4</v>
      </c>
      <c r="J223" s="247"/>
      <c r="K223" s="288"/>
      <c r="L223" s="283"/>
    </row>
    <row r="224" spans="1:12" s="211" customFormat="1" ht="25.5">
      <c r="A224" s="212"/>
      <c r="B224" s="227"/>
      <c r="C224" s="227"/>
      <c r="D224" s="265" t="s">
        <v>353</v>
      </c>
      <c r="E224" s="37" t="s">
        <v>354</v>
      </c>
      <c r="F224" s="451">
        <v>100</v>
      </c>
      <c r="G224" s="297">
        <v>1</v>
      </c>
      <c r="H224" s="420"/>
      <c r="I224" s="384"/>
      <c r="J224" s="247"/>
      <c r="K224" s="288"/>
      <c r="L224" s="283"/>
    </row>
    <row r="225" spans="1:12" s="211" customFormat="1" ht="15" customHeight="1">
      <c r="A225" s="212"/>
      <c r="B225" s="227"/>
      <c r="C225" s="227"/>
      <c r="D225" s="265" t="s">
        <v>355</v>
      </c>
      <c r="E225" s="37" t="s">
        <v>356</v>
      </c>
      <c r="F225" s="451">
        <v>0</v>
      </c>
      <c r="G225" s="297">
        <v>1</v>
      </c>
      <c r="H225" s="420"/>
      <c r="I225" s="384"/>
      <c r="J225" s="247"/>
      <c r="K225" s="210"/>
      <c r="L225" s="283"/>
    </row>
    <row r="226" spans="1:12" s="211" customFormat="1" ht="15" customHeight="1" thickBot="1">
      <c r="A226" s="212"/>
      <c r="B226" s="228"/>
      <c r="C226" s="237"/>
      <c r="D226" s="274"/>
      <c r="E226" s="237"/>
      <c r="F226" s="149"/>
      <c r="G226" s="32"/>
      <c r="H226" s="427"/>
      <c r="I226" s="399"/>
      <c r="J226" s="247"/>
      <c r="K226" s="210"/>
      <c r="L226" s="283"/>
    </row>
    <row r="227" spans="1:12" s="211" customFormat="1" ht="15" customHeight="1">
      <c r="A227" s="212"/>
      <c r="B227" s="236" t="s">
        <v>104</v>
      </c>
      <c r="C227" s="366" t="s">
        <v>48</v>
      </c>
      <c r="D227" s="366"/>
      <c r="E227" s="366"/>
      <c r="F227" s="376"/>
      <c r="G227" s="280"/>
      <c r="H227" s="413">
        <f>(F228*G228)/(G228)</f>
        <v>50</v>
      </c>
      <c r="I227" s="398">
        <v>4</v>
      </c>
      <c r="J227" s="247"/>
      <c r="K227" s="210"/>
      <c r="L227" s="283"/>
    </row>
    <row r="228" spans="1:12" s="211" customFormat="1" ht="25.5">
      <c r="A228" s="212"/>
      <c r="B228" s="204"/>
      <c r="C228" s="37"/>
      <c r="D228" s="265" t="s">
        <v>357</v>
      </c>
      <c r="E228" s="37" t="s">
        <v>467</v>
      </c>
      <c r="F228" s="451">
        <v>50</v>
      </c>
      <c r="G228" s="297">
        <v>1</v>
      </c>
      <c r="H228" s="420"/>
      <c r="I228" s="384"/>
      <c r="J228" s="247"/>
      <c r="K228" s="289"/>
      <c r="L228" s="283"/>
    </row>
    <row r="229" spans="1:12" s="211" customFormat="1" ht="15" customHeight="1" thickBot="1">
      <c r="A229" s="212"/>
      <c r="B229" s="231"/>
      <c r="C229" s="240"/>
      <c r="D229" s="275"/>
      <c r="E229" s="239"/>
      <c r="F229" s="149"/>
      <c r="G229" s="149"/>
      <c r="H229" s="430"/>
      <c r="I229" s="399"/>
      <c r="J229" s="247"/>
      <c r="K229" s="212"/>
      <c r="L229" s="283"/>
    </row>
    <row r="230" spans="1:12" s="211" customFormat="1" ht="15" customHeight="1">
      <c r="A230" s="212"/>
      <c r="B230" s="250" t="s">
        <v>105</v>
      </c>
      <c r="C230" s="365" t="s">
        <v>49</v>
      </c>
      <c r="D230" s="365"/>
      <c r="E230" s="365"/>
      <c r="F230" s="376"/>
      <c r="G230" s="280"/>
      <c r="H230" s="438">
        <f>(F231*G34+F232*G232)/(G231+G232)</f>
        <v>35.833333333333336</v>
      </c>
      <c r="I230" s="398">
        <v>3</v>
      </c>
      <c r="J230" s="247"/>
      <c r="K230" s="210"/>
      <c r="L230" s="283"/>
    </row>
    <row r="231" spans="1:12" s="211" customFormat="1" ht="15" customHeight="1">
      <c r="A231" s="212"/>
      <c r="B231" s="204"/>
      <c r="C231" s="37"/>
      <c r="D231" s="277" t="s">
        <v>358</v>
      </c>
      <c r="E231" s="266" t="s">
        <v>420</v>
      </c>
      <c r="F231" s="451">
        <v>50</v>
      </c>
      <c r="G231" s="297">
        <v>3</v>
      </c>
      <c r="H231" s="420"/>
      <c r="I231" s="384"/>
      <c r="J231" s="247"/>
      <c r="K231" s="288"/>
      <c r="L231" s="283"/>
    </row>
    <row r="232" spans="1:12" s="211" customFormat="1" ht="15" customHeight="1" thickBot="1">
      <c r="A232" s="212"/>
      <c r="B232" s="204"/>
      <c r="C232" s="37"/>
      <c r="D232" s="277" t="s">
        <v>359</v>
      </c>
      <c r="E232" s="267" t="s">
        <v>418</v>
      </c>
      <c r="F232" s="451">
        <v>55</v>
      </c>
      <c r="G232" s="297">
        <v>3</v>
      </c>
      <c r="H232" s="441"/>
      <c r="I232" s="399"/>
      <c r="J232" s="247"/>
      <c r="K232" s="288"/>
      <c r="L232" s="283"/>
    </row>
    <row r="233" spans="1:12" s="211" customFormat="1" ht="15" customHeight="1">
      <c r="A233" s="212"/>
      <c r="B233" s="256"/>
      <c r="C233" s="256"/>
      <c r="D233" s="256"/>
      <c r="E233" s="256"/>
      <c r="F233" s="256"/>
      <c r="G233" s="256"/>
      <c r="H233" s="442"/>
      <c r="I233" s="400"/>
      <c r="J233" s="210"/>
      <c r="K233" s="210"/>
      <c r="L233" s="283"/>
    </row>
    <row r="234" spans="1:12" s="211" customFormat="1" ht="21.75" customHeight="1">
      <c r="A234" s="294"/>
      <c r="B234" s="370" t="s">
        <v>419</v>
      </c>
      <c r="C234" s="370"/>
      <c r="D234" s="370"/>
      <c r="E234" s="370"/>
      <c r="F234" s="370"/>
      <c r="G234" s="370"/>
      <c r="H234" s="370"/>
      <c r="I234" s="370"/>
      <c r="J234" s="262">
        <f>(H235*I235+H251*I251+H259*I259+H265*I265+H270*I270+H281*I281)/(I235+I251+I259+I265+I270+I281)</f>
        <v>65.1113315696649</v>
      </c>
      <c r="K234" s="210"/>
      <c r="L234" s="283"/>
    </row>
    <row r="235" spans="1:12" s="211" customFormat="1" ht="15" customHeight="1">
      <c r="A235" s="294"/>
      <c r="B235" s="282" t="s">
        <v>106</v>
      </c>
      <c r="C235" s="371" t="s">
        <v>50</v>
      </c>
      <c r="D235" s="371"/>
      <c r="E235" s="371"/>
      <c r="F235" s="377"/>
      <c r="G235" s="281"/>
      <c r="H235" s="415">
        <f>(F236*G236+F237*G237+F238*G238+F239*G239+F240*G240+F241*G241+F242*G242+F243*G243+F244*G244+F245*G245+F246*G246+F247*G247+F248*G248+F249*G249)/(G236+G237+G238+G239+G240+G241+G242+G243+G244+G245+G246+G247+G248+G249)</f>
        <v>91.07142857142857</v>
      </c>
      <c r="I235" s="382">
        <v>2</v>
      </c>
      <c r="J235" s="248"/>
      <c r="K235" s="210"/>
      <c r="L235" s="283"/>
    </row>
    <row r="236" spans="1:12" s="211" customFormat="1" ht="15" customHeight="1">
      <c r="A236" s="294"/>
      <c r="B236" s="204"/>
      <c r="C236" s="37"/>
      <c r="D236" s="265" t="s">
        <v>360</v>
      </c>
      <c r="E236" s="37" t="s">
        <v>468</v>
      </c>
      <c r="F236" s="451">
        <v>100</v>
      </c>
      <c r="G236" s="297">
        <v>1</v>
      </c>
      <c r="H236" s="420"/>
      <c r="I236" s="384"/>
      <c r="J236" s="248"/>
      <c r="K236" s="288"/>
      <c r="L236" s="283"/>
    </row>
    <row r="237" spans="1:12" s="211" customFormat="1" ht="15" customHeight="1">
      <c r="A237" s="294"/>
      <c r="B237" s="204"/>
      <c r="C237" s="37"/>
      <c r="D237" s="265" t="s">
        <v>361</v>
      </c>
      <c r="E237" s="37" t="s">
        <v>469</v>
      </c>
      <c r="F237" s="451">
        <v>100</v>
      </c>
      <c r="G237" s="297">
        <v>1</v>
      </c>
      <c r="H237" s="420"/>
      <c r="I237" s="384"/>
      <c r="J237" s="248"/>
      <c r="K237" s="288"/>
      <c r="L237" s="283"/>
    </row>
    <row r="238" spans="1:12" s="211" customFormat="1" ht="15" customHeight="1">
      <c r="A238" s="294"/>
      <c r="B238" s="204"/>
      <c r="C238" s="37"/>
      <c r="D238" s="265" t="s">
        <v>362</v>
      </c>
      <c r="E238" s="37" t="s">
        <v>470</v>
      </c>
      <c r="F238" s="451">
        <v>100</v>
      </c>
      <c r="G238" s="297">
        <v>1</v>
      </c>
      <c r="H238" s="420"/>
      <c r="I238" s="384"/>
      <c r="J238" s="248"/>
      <c r="K238" s="288"/>
      <c r="L238" s="283"/>
    </row>
    <row r="239" spans="1:12" s="211" customFormat="1" ht="15" customHeight="1">
      <c r="A239" s="294"/>
      <c r="B239" s="204"/>
      <c r="C239" s="37"/>
      <c r="D239" s="265" t="s">
        <v>363</v>
      </c>
      <c r="E239" s="37" t="s">
        <v>471</v>
      </c>
      <c r="F239" s="451">
        <v>100</v>
      </c>
      <c r="G239" s="297">
        <v>1</v>
      </c>
      <c r="H239" s="420"/>
      <c r="I239" s="384"/>
      <c r="J239" s="248"/>
      <c r="K239" s="288"/>
      <c r="L239" s="283"/>
    </row>
    <row r="240" spans="1:12" s="211" customFormat="1" ht="15" customHeight="1">
      <c r="A240" s="294"/>
      <c r="B240" s="204"/>
      <c r="C240" s="37"/>
      <c r="D240" s="265" t="s">
        <v>472</v>
      </c>
      <c r="E240" s="37" t="s">
        <v>480</v>
      </c>
      <c r="F240" s="451">
        <v>50</v>
      </c>
      <c r="G240" s="297">
        <v>1</v>
      </c>
      <c r="H240" s="420"/>
      <c r="I240" s="384"/>
      <c r="J240" s="248"/>
      <c r="K240" s="288"/>
      <c r="L240" s="283"/>
    </row>
    <row r="241" spans="1:12" s="211" customFormat="1" ht="15" customHeight="1">
      <c r="A241" s="294"/>
      <c r="B241" s="204"/>
      <c r="C241" s="37"/>
      <c r="D241" s="265" t="s">
        <v>473</v>
      </c>
      <c r="E241" s="37" t="s">
        <v>479</v>
      </c>
      <c r="F241" s="451">
        <v>50</v>
      </c>
      <c r="G241" s="297">
        <v>1</v>
      </c>
      <c r="H241" s="420"/>
      <c r="I241" s="384"/>
      <c r="J241" s="248"/>
      <c r="K241" s="288"/>
      <c r="L241" s="283"/>
    </row>
    <row r="242" spans="1:12" s="211" customFormat="1" ht="15" customHeight="1">
      <c r="A242" s="294"/>
      <c r="B242" s="204"/>
      <c r="C242" s="37"/>
      <c r="D242" s="265" t="s">
        <v>474</v>
      </c>
      <c r="E242" s="37" t="s">
        <v>481</v>
      </c>
      <c r="F242" s="451">
        <v>75</v>
      </c>
      <c r="G242" s="297">
        <v>1</v>
      </c>
      <c r="H242" s="420"/>
      <c r="I242" s="384"/>
      <c r="J242" s="248"/>
      <c r="K242" s="289"/>
      <c r="L242" s="283"/>
    </row>
    <row r="243" spans="1:12" s="211" customFormat="1" ht="15" customHeight="1">
      <c r="A243" s="294"/>
      <c r="B243" s="204"/>
      <c r="C243" s="37"/>
      <c r="D243" s="265" t="s">
        <v>475</v>
      </c>
      <c r="E243" s="37" t="s">
        <v>482</v>
      </c>
      <c r="F243" s="451">
        <v>100</v>
      </c>
      <c r="G243" s="297">
        <v>1</v>
      </c>
      <c r="H243" s="420">
        <f>(F244*G244+F245*G245+F246*G246+F247*G247+F248*G248+F249*G249)/(G244+G245+G246+G247+G248+G249)</f>
        <v>100</v>
      </c>
      <c r="I243" s="384"/>
      <c r="J243" s="248"/>
      <c r="K243" s="288"/>
      <c r="L243" s="283"/>
    </row>
    <row r="244" spans="1:12" s="211" customFormat="1" ht="15" customHeight="1">
      <c r="A244" s="294"/>
      <c r="B244" s="204"/>
      <c r="C244" s="37"/>
      <c r="D244" s="265" t="s">
        <v>476</v>
      </c>
      <c r="E244" s="37" t="s">
        <v>483</v>
      </c>
      <c r="F244" s="451">
        <v>100</v>
      </c>
      <c r="G244" s="297">
        <v>1</v>
      </c>
      <c r="H244" s="420"/>
      <c r="I244" s="384"/>
      <c r="J244" s="248"/>
      <c r="K244" s="288"/>
      <c r="L244" s="283"/>
    </row>
    <row r="245" spans="1:12" s="211" customFormat="1" ht="15" customHeight="1">
      <c r="A245" s="294"/>
      <c r="B245" s="204"/>
      <c r="C245" s="37"/>
      <c r="D245" s="265" t="s">
        <v>477</v>
      </c>
      <c r="E245" s="37" t="s">
        <v>484</v>
      </c>
      <c r="F245" s="451">
        <v>100</v>
      </c>
      <c r="G245" s="297">
        <v>1</v>
      </c>
      <c r="H245" s="420"/>
      <c r="I245" s="384"/>
      <c r="J245" s="248"/>
      <c r="K245" s="288"/>
      <c r="L245" s="283"/>
    </row>
    <row r="246" spans="1:12" s="211" customFormat="1" ht="15" customHeight="1">
      <c r="A246" s="294"/>
      <c r="B246" s="204"/>
      <c r="C246" s="37"/>
      <c r="D246" s="265" t="s">
        <v>478</v>
      </c>
      <c r="E246" s="37" t="s">
        <v>488</v>
      </c>
      <c r="F246" s="451">
        <v>100</v>
      </c>
      <c r="G246" s="297">
        <v>1</v>
      </c>
      <c r="H246" s="420"/>
      <c r="I246" s="384"/>
      <c r="J246" s="248"/>
      <c r="K246" s="289"/>
      <c r="L246" s="283"/>
    </row>
    <row r="247" spans="1:12" s="211" customFormat="1" ht="24.75" customHeight="1">
      <c r="A247" s="294"/>
      <c r="B247" s="204"/>
      <c r="C247" s="37"/>
      <c r="D247" s="265" t="s">
        <v>485</v>
      </c>
      <c r="E247" s="37" t="s">
        <v>489</v>
      </c>
      <c r="F247" s="451">
        <v>100</v>
      </c>
      <c r="G247" s="297">
        <v>1</v>
      </c>
      <c r="H247" s="420"/>
      <c r="I247" s="384"/>
      <c r="J247" s="248"/>
      <c r="K247" s="289"/>
      <c r="L247" s="283"/>
    </row>
    <row r="248" spans="1:12" s="211" customFormat="1" ht="29.25" customHeight="1">
      <c r="A248" s="294"/>
      <c r="B248" s="204"/>
      <c r="C248" s="37"/>
      <c r="D248" s="265" t="s">
        <v>486</v>
      </c>
      <c r="E248" s="37" t="s">
        <v>490</v>
      </c>
      <c r="F248" s="451">
        <v>100</v>
      </c>
      <c r="G248" s="297">
        <v>1</v>
      </c>
      <c r="H248" s="420"/>
      <c r="I248" s="384"/>
      <c r="J248" s="248"/>
      <c r="K248" s="289"/>
      <c r="L248" s="283"/>
    </row>
    <row r="249" spans="1:12" s="211" customFormat="1" ht="15" customHeight="1">
      <c r="A249" s="294"/>
      <c r="B249" s="204"/>
      <c r="C249" s="37"/>
      <c r="D249" s="265" t="s">
        <v>487</v>
      </c>
      <c r="E249" s="37" t="s">
        <v>491</v>
      </c>
      <c r="F249" s="451">
        <v>100</v>
      </c>
      <c r="G249" s="297">
        <v>1</v>
      </c>
      <c r="H249" s="420"/>
      <c r="I249" s="384"/>
      <c r="J249" s="248"/>
      <c r="K249" s="289"/>
      <c r="L249" s="283"/>
    </row>
    <row r="250" spans="1:12" s="211" customFormat="1" ht="15" customHeight="1" thickBot="1">
      <c r="A250" s="294"/>
      <c r="B250" s="228"/>
      <c r="C250" s="237"/>
      <c r="D250" s="274"/>
      <c r="E250" s="237"/>
      <c r="F250" s="149"/>
      <c r="G250" s="32"/>
      <c r="H250" s="443"/>
      <c r="I250" s="401"/>
      <c r="J250" s="248"/>
      <c r="K250" s="210"/>
      <c r="L250" s="283"/>
    </row>
    <row r="251" spans="1:12" s="211" customFormat="1" ht="15" customHeight="1">
      <c r="A251" s="294"/>
      <c r="B251" s="281" t="s">
        <v>107</v>
      </c>
      <c r="C251" s="369" t="s">
        <v>51</v>
      </c>
      <c r="D251" s="369"/>
      <c r="E251" s="369"/>
      <c r="F251" s="377"/>
      <c r="G251" s="281"/>
      <c r="H251" s="444">
        <f>(F252*G252+F253*G253+F254*G254+F255*G255+F256*G256+F257*G257)/(G252+G253+G254+G255+G256+G257)</f>
        <v>70.83333333333333</v>
      </c>
      <c r="I251" s="402">
        <v>2</v>
      </c>
      <c r="J251" s="248"/>
      <c r="K251" s="210"/>
      <c r="L251" s="283"/>
    </row>
    <row r="252" spans="1:12" s="211" customFormat="1" ht="15" customHeight="1">
      <c r="A252" s="294"/>
      <c r="B252" s="204"/>
      <c r="C252" s="37"/>
      <c r="D252" s="265" t="s">
        <v>364</v>
      </c>
      <c r="E252" s="37" t="s">
        <v>365</v>
      </c>
      <c r="F252" s="451">
        <v>75</v>
      </c>
      <c r="G252" s="297">
        <v>1</v>
      </c>
      <c r="H252" s="445"/>
      <c r="I252" s="384"/>
      <c r="J252" s="248"/>
      <c r="K252" s="291"/>
      <c r="L252" s="283"/>
    </row>
    <row r="253" spans="1:12" s="211" customFormat="1" ht="15" customHeight="1">
      <c r="A253" s="294"/>
      <c r="B253" s="204"/>
      <c r="C253" s="37"/>
      <c r="D253" s="265" t="s">
        <v>366</v>
      </c>
      <c r="E253" s="37" t="s">
        <v>367</v>
      </c>
      <c r="F253" s="451">
        <v>100</v>
      </c>
      <c r="G253" s="297">
        <v>1</v>
      </c>
      <c r="H253" s="445"/>
      <c r="I253" s="384"/>
      <c r="J253" s="248"/>
      <c r="K253" s="291"/>
      <c r="L253" s="283"/>
    </row>
    <row r="254" spans="1:12" s="211" customFormat="1" ht="15" customHeight="1">
      <c r="A254" s="294"/>
      <c r="B254" s="204"/>
      <c r="C254" s="37"/>
      <c r="D254" s="265" t="s">
        <v>368</v>
      </c>
      <c r="E254" s="37" t="s">
        <v>492</v>
      </c>
      <c r="F254" s="451">
        <v>50</v>
      </c>
      <c r="G254" s="297">
        <v>1</v>
      </c>
      <c r="H254" s="445"/>
      <c r="I254" s="384"/>
      <c r="J254" s="248"/>
      <c r="K254" s="291"/>
      <c r="L254" s="283"/>
    </row>
    <row r="255" spans="1:12" s="211" customFormat="1" ht="15" customHeight="1">
      <c r="A255" s="294"/>
      <c r="B255" s="204"/>
      <c r="C255" s="37"/>
      <c r="D255" s="265" t="s">
        <v>369</v>
      </c>
      <c r="E255" s="37" t="s">
        <v>370</v>
      </c>
      <c r="F255" s="451">
        <v>100</v>
      </c>
      <c r="G255" s="297">
        <v>1</v>
      </c>
      <c r="H255" s="445"/>
      <c r="I255" s="384"/>
      <c r="J255" s="248"/>
      <c r="K255" s="292"/>
      <c r="L255" s="283"/>
    </row>
    <row r="256" spans="1:12" s="211" customFormat="1" ht="15" customHeight="1">
      <c r="A256" s="294"/>
      <c r="B256" s="204"/>
      <c r="C256" s="37"/>
      <c r="D256" s="265" t="s">
        <v>371</v>
      </c>
      <c r="E256" s="37" t="s">
        <v>373</v>
      </c>
      <c r="F256" s="451">
        <v>0</v>
      </c>
      <c r="G256" s="297">
        <v>1</v>
      </c>
      <c r="H256" s="445"/>
      <c r="I256" s="384"/>
      <c r="J256" s="248"/>
      <c r="K256" s="291"/>
      <c r="L256" s="283"/>
    </row>
    <row r="257" spans="1:12" s="211" customFormat="1" ht="15" customHeight="1">
      <c r="A257" s="294"/>
      <c r="B257" s="204"/>
      <c r="C257" s="37"/>
      <c r="D257" s="265" t="s">
        <v>372</v>
      </c>
      <c r="E257" s="37" t="s">
        <v>374</v>
      </c>
      <c r="F257" s="451">
        <v>100</v>
      </c>
      <c r="G257" s="297">
        <v>1</v>
      </c>
      <c r="H257" s="445"/>
      <c r="I257" s="384"/>
      <c r="J257" s="248"/>
      <c r="K257" s="291"/>
      <c r="L257" s="283"/>
    </row>
    <row r="258" spans="1:12" s="211" customFormat="1" ht="15" customHeight="1" thickBot="1">
      <c r="A258" s="294"/>
      <c r="B258" s="207"/>
      <c r="C258" s="241"/>
      <c r="D258" s="276"/>
      <c r="E258" s="239"/>
      <c r="F258" s="149"/>
      <c r="G258" s="149"/>
      <c r="H258" s="446"/>
      <c r="I258" s="401"/>
      <c r="J258" s="248"/>
      <c r="K258" s="212"/>
      <c r="L258" s="283"/>
    </row>
    <row r="259" spans="1:12" s="211" customFormat="1" ht="15" customHeight="1">
      <c r="A259" s="294"/>
      <c r="B259" s="282" t="s">
        <v>108</v>
      </c>
      <c r="C259" s="371" t="s">
        <v>52</v>
      </c>
      <c r="D259" s="371"/>
      <c r="E259" s="371"/>
      <c r="F259" s="377"/>
      <c r="G259" s="281"/>
      <c r="H259" s="447">
        <f>(F260*G260+F261*G261+F262*G262+G263*F263)/(G260+G261+G262+G263)</f>
        <v>25</v>
      </c>
      <c r="I259" s="402">
        <v>4</v>
      </c>
      <c r="J259" s="248"/>
      <c r="K259" s="210"/>
      <c r="L259" s="283"/>
    </row>
    <row r="260" spans="1:12" s="211" customFormat="1" ht="15" customHeight="1">
      <c r="A260" s="294"/>
      <c r="B260" s="204"/>
      <c r="C260" s="37"/>
      <c r="D260" s="265" t="s">
        <v>375</v>
      </c>
      <c r="E260" s="37" t="s">
        <v>376</v>
      </c>
      <c r="F260" s="451">
        <v>50</v>
      </c>
      <c r="G260" s="297">
        <v>1</v>
      </c>
      <c r="H260" s="420"/>
      <c r="I260" s="384"/>
      <c r="J260" s="248"/>
      <c r="K260" s="210"/>
      <c r="L260" s="283"/>
    </row>
    <row r="261" spans="1:12" s="211" customFormat="1" ht="25.5">
      <c r="A261" s="294"/>
      <c r="B261" s="204"/>
      <c r="C261" s="37"/>
      <c r="D261" s="265" t="s">
        <v>377</v>
      </c>
      <c r="E261" s="37" t="s">
        <v>378</v>
      </c>
      <c r="F261" s="451">
        <v>0</v>
      </c>
      <c r="G261" s="297">
        <v>1</v>
      </c>
      <c r="H261" s="420"/>
      <c r="I261" s="384"/>
      <c r="J261" s="248"/>
      <c r="K261" s="288"/>
      <c r="L261" s="283"/>
    </row>
    <row r="262" spans="1:12" s="211" customFormat="1" ht="54.75" customHeight="1">
      <c r="A262" s="294"/>
      <c r="B262" s="204"/>
      <c r="C262" s="37"/>
      <c r="D262" s="265" t="s">
        <v>379</v>
      </c>
      <c r="E262" s="268" t="s">
        <v>381</v>
      </c>
      <c r="F262" s="451">
        <v>0</v>
      </c>
      <c r="G262" s="297">
        <v>1</v>
      </c>
      <c r="H262" s="420"/>
      <c r="I262" s="384"/>
      <c r="J262" s="248"/>
      <c r="K262" s="288"/>
      <c r="L262" s="283"/>
    </row>
    <row r="263" spans="1:12" s="211" customFormat="1" ht="17.25" customHeight="1">
      <c r="A263" s="294"/>
      <c r="B263" s="204"/>
      <c r="C263" s="37"/>
      <c r="D263" s="265" t="s">
        <v>380</v>
      </c>
      <c r="E263" s="37" t="s">
        <v>493</v>
      </c>
      <c r="F263" s="451">
        <v>50</v>
      </c>
      <c r="G263" s="297">
        <v>1</v>
      </c>
      <c r="H263" s="420"/>
      <c r="I263" s="384"/>
      <c r="J263" s="248"/>
      <c r="K263" s="288"/>
      <c r="L263" s="283"/>
    </row>
    <row r="264" spans="1:12" s="211" customFormat="1" ht="15" customHeight="1" thickBot="1">
      <c r="A264" s="294"/>
      <c r="B264" s="228"/>
      <c r="C264" s="237"/>
      <c r="D264" s="274"/>
      <c r="E264" s="237"/>
      <c r="F264" s="149"/>
      <c r="G264" s="32"/>
      <c r="H264" s="443"/>
      <c r="I264" s="401"/>
      <c r="J264" s="248"/>
      <c r="K264" s="289"/>
      <c r="L264" s="283"/>
    </row>
    <row r="265" spans="1:12" s="211" customFormat="1" ht="15" customHeight="1">
      <c r="A265" s="294"/>
      <c r="B265" s="281" t="s">
        <v>109</v>
      </c>
      <c r="C265" s="369" t="s">
        <v>53</v>
      </c>
      <c r="D265" s="369"/>
      <c r="E265" s="369"/>
      <c r="F265" s="377"/>
      <c r="G265" s="281"/>
      <c r="H265" s="447">
        <f>(F266*G266+F267*G267+F268*G268)/(G266+G267+G268)</f>
        <v>78.33333333333333</v>
      </c>
      <c r="I265" s="402">
        <v>3</v>
      </c>
      <c r="J265" s="248"/>
      <c r="K265" s="210"/>
      <c r="L265" s="283"/>
    </row>
    <row r="266" spans="1:12" s="211" customFormat="1" ht="15" customHeight="1">
      <c r="A266" s="294"/>
      <c r="B266" s="204"/>
      <c r="C266" s="37"/>
      <c r="D266" s="265" t="s">
        <v>382</v>
      </c>
      <c r="E266" s="37" t="s">
        <v>384</v>
      </c>
      <c r="F266" s="451">
        <v>75</v>
      </c>
      <c r="G266" s="297">
        <v>1</v>
      </c>
      <c r="H266" s="420"/>
      <c r="I266" s="384"/>
      <c r="J266" s="248"/>
      <c r="K266" s="288"/>
      <c r="L266" s="283"/>
    </row>
    <row r="267" spans="1:12" s="211" customFormat="1" ht="15" customHeight="1">
      <c r="A267" s="294"/>
      <c r="B267" s="204"/>
      <c r="C267" s="37"/>
      <c r="D267" s="265" t="s">
        <v>383</v>
      </c>
      <c r="E267" s="37" t="s">
        <v>386</v>
      </c>
      <c r="F267" s="451">
        <v>100</v>
      </c>
      <c r="G267" s="297">
        <v>1</v>
      </c>
      <c r="H267" s="420"/>
      <c r="I267" s="384"/>
      <c r="J267" s="248"/>
      <c r="K267" s="288"/>
      <c r="L267" s="283"/>
    </row>
    <row r="268" spans="1:12" s="211" customFormat="1" ht="15" customHeight="1">
      <c r="A268" s="294"/>
      <c r="B268" s="204"/>
      <c r="C268" s="37"/>
      <c r="D268" s="265" t="s">
        <v>385</v>
      </c>
      <c r="E268" s="37" t="s">
        <v>494</v>
      </c>
      <c r="F268" s="451">
        <v>60</v>
      </c>
      <c r="G268" s="297">
        <v>1</v>
      </c>
      <c r="H268" s="420"/>
      <c r="I268" s="384"/>
      <c r="J268" s="248"/>
      <c r="K268" s="288"/>
      <c r="L268" s="283"/>
    </row>
    <row r="269" spans="1:12" s="211" customFormat="1" ht="15" customHeight="1" thickBot="1">
      <c r="A269" s="294"/>
      <c r="B269" s="228"/>
      <c r="C269" s="237"/>
      <c r="D269" s="274"/>
      <c r="E269" s="237"/>
      <c r="F269" s="149"/>
      <c r="G269" s="32"/>
      <c r="H269" s="443"/>
      <c r="I269" s="401"/>
      <c r="J269" s="248"/>
      <c r="K269" s="210"/>
      <c r="L269" s="283"/>
    </row>
    <row r="270" spans="1:12" s="211" customFormat="1" ht="15" customHeight="1">
      <c r="A270" s="294"/>
      <c r="B270" s="281" t="s">
        <v>110</v>
      </c>
      <c r="C270" s="369" t="s">
        <v>54</v>
      </c>
      <c r="D270" s="369"/>
      <c r="E270" s="369"/>
      <c r="F270" s="377"/>
      <c r="G270" s="281"/>
      <c r="H270" s="447">
        <f>(F272*G271+F272*G272+F273*G273+F274*G274+F275*G275+F276*G276+F277*G277+F278*G278+F279*G279)/(G271+G272+G273+G274+G275+G276+G277+G278+G279)</f>
        <v>86.11111111111111</v>
      </c>
      <c r="I270" s="402">
        <v>4</v>
      </c>
      <c r="J270" s="248"/>
      <c r="K270" s="210"/>
      <c r="L270" s="283"/>
    </row>
    <row r="271" spans="1:12" s="211" customFormat="1" ht="15" customHeight="1">
      <c r="A271" s="294"/>
      <c r="B271" s="204"/>
      <c r="C271" s="37"/>
      <c r="D271" s="265" t="s">
        <v>387</v>
      </c>
      <c r="E271" s="37" t="s">
        <v>388</v>
      </c>
      <c r="F271" s="451">
        <v>100</v>
      </c>
      <c r="G271" s="297">
        <v>1</v>
      </c>
      <c r="H271" s="420"/>
      <c r="I271" s="384"/>
      <c r="J271" s="248"/>
      <c r="K271" s="290"/>
      <c r="L271" s="283"/>
    </row>
    <row r="272" spans="1:12" s="211" customFormat="1" ht="15" customHeight="1">
      <c r="A272" s="294"/>
      <c r="B272" s="204"/>
      <c r="C272" s="37"/>
      <c r="D272" s="265" t="s">
        <v>389</v>
      </c>
      <c r="E272" s="37" t="s">
        <v>390</v>
      </c>
      <c r="F272" s="451">
        <v>100</v>
      </c>
      <c r="G272" s="297">
        <v>1</v>
      </c>
      <c r="H272" s="420"/>
      <c r="I272" s="384"/>
      <c r="J272" s="248"/>
      <c r="K272" s="290"/>
      <c r="L272" s="283"/>
    </row>
    <row r="273" spans="1:12" s="211" customFormat="1" ht="15" customHeight="1">
      <c r="A273" s="294"/>
      <c r="B273" s="204"/>
      <c r="C273" s="37"/>
      <c r="D273" s="265" t="s">
        <v>391</v>
      </c>
      <c r="E273" s="37" t="s">
        <v>392</v>
      </c>
      <c r="F273" s="451">
        <v>100</v>
      </c>
      <c r="G273" s="297">
        <v>1</v>
      </c>
      <c r="H273" s="420"/>
      <c r="I273" s="384"/>
      <c r="J273" s="248"/>
      <c r="K273" s="290"/>
      <c r="L273" s="283"/>
    </row>
    <row r="274" spans="1:12" s="211" customFormat="1" ht="15" customHeight="1">
      <c r="A274" s="294"/>
      <c r="B274" s="204"/>
      <c r="C274" s="37"/>
      <c r="D274" s="265" t="s">
        <v>393</v>
      </c>
      <c r="E274" s="37" t="s">
        <v>394</v>
      </c>
      <c r="F274" s="451">
        <v>75</v>
      </c>
      <c r="G274" s="297">
        <v>1</v>
      </c>
      <c r="H274" s="420"/>
      <c r="I274" s="384"/>
      <c r="J274" s="248"/>
      <c r="K274" s="290"/>
      <c r="L274" s="283"/>
    </row>
    <row r="275" spans="1:12" s="211" customFormat="1" ht="15" customHeight="1">
      <c r="A275" s="294"/>
      <c r="B275" s="204"/>
      <c r="C275" s="37"/>
      <c r="D275" s="265" t="s">
        <v>395</v>
      </c>
      <c r="E275" s="37" t="s">
        <v>396</v>
      </c>
      <c r="F275" s="451">
        <v>100</v>
      </c>
      <c r="G275" s="297">
        <v>1</v>
      </c>
      <c r="H275" s="420"/>
      <c r="I275" s="384"/>
      <c r="J275" s="248"/>
      <c r="K275" s="290"/>
      <c r="L275" s="283"/>
    </row>
    <row r="276" spans="1:12" s="211" customFormat="1" ht="15" customHeight="1">
      <c r="A276" s="294"/>
      <c r="B276" s="204"/>
      <c r="C276" s="37"/>
      <c r="D276" s="265" t="s">
        <v>397</v>
      </c>
      <c r="E276" s="37" t="s">
        <v>398</v>
      </c>
      <c r="F276" s="451">
        <v>50</v>
      </c>
      <c r="G276" s="297">
        <v>1</v>
      </c>
      <c r="H276" s="420"/>
      <c r="I276" s="384"/>
      <c r="J276" s="248"/>
      <c r="K276" s="290"/>
      <c r="L276" s="283"/>
    </row>
    <row r="277" spans="1:12" s="211" customFormat="1" ht="15" customHeight="1">
      <c r="A277" s="294"/>
      <c r="B277" s="204"/>
      <c r="C277" s="37"/>
      <c r="D277" s="265" t="s">
        <v>399</v>
      </c>
      <c r="E277" s="37" t="s">
        <v>400</v>
      </c>
      <c r="F277" s="451">
        <v>75</v>
      </c>
      <c r="G277" s="297">
        <v>1</v>
      </c>
      <c r="H277" s="420"/>
      <c r="I277" s="384"/>
      <c r="J277" s="248"/>
      <c r="K277" s="290"/>
      <c r="L277" s="283"/>
    </row>
    <row r="278" spans="1:12" s="211" customFormat="1" ht="15" customHeight="1">
      <c r="A278" s="294"/>
      <c r="B278" s="204"/>
      <c r="C278" s="37"/>
      <c r="D278" s="265" t="s">
        <v>401</v>
      </c>
      <c r="E278" s="37" t="s">
        <v>402</v>
      </c>
      <c r="F278" s="451">
        <v>75</v>
      </c>
      <c r="G278" s="297">
        <v>1</v>
      </c>
      <c r="H278" s="420"/>
      <c r="I278" s="384"/>
      <c r="J278" s="248"/>
      <c r="K278" s="290"/>
      <c r="L278" s="283"/>
    </row>
    <row r="279" spans="1:12" s="211" customFormat="1" ht="15" customHeight="1">
      <c r="A279" s="294"/>
      <c r="B279" s="204"/>
      <c r="C279" s="37"/>
      <c r="D279" s="265" t="s">
        <v>403</v>
      </c>
      <c r="E279" s="37" t="s">
        <v>404</v>
      </c>
      <c r="F279" s="451">
        <v>100</v>
      </c>
      <c r="G279" s="297">
        <v>1</v>
      </c>
      <c r="H279" s="420"/>
      <c r="I279" s="384"/>
      <c r="J279" s="248"/>
      <c r="K279" s="290"/>
      <c r="L279" s="283"/>
    </row>
    <row r="280" spans="1:12" s="211" customFormat="1" ht="15" customHeight="1" thickBot="1">
      <c r="A280" s="294"/>
      <c r="B280" s="204"/>
      <c r="C280" s="37"/>
      <c r="D280" s="265"/>
      <c r="E280" s="37"/>
      <c r="F280" s="149"/>
      <c r="G280" s="149"/>
      <c r="H280" s="443"/>
      <c r="I280" s="401"/>
      <c r="J280" s="248"/>
      <c r="K280" s="212"/>
      <c r="L280" s="283"/>
    </row>
    <row r="281" spans="1:12" s="211" customFormat="1" ht="15" customHeight="1">
      <c r="A281" s="294"/>
      <c r="B281" s="281" t="s">
        <v>111</v>
      </c>
      <c r="C281" s="369" t="s">
        <v>55</v>
      </c>
      <c r="D281" s="369"/>
      <c r="E281" s="369"/>
      <c r="F281" s="377"/>
      <c r="G281" s="281"/>
      <c r="H281" s="447">
        <f>(F282*G282+F283*G283+F284*G284+F285*G285)/(G282+G283+G284+G285)</f>
        <v>56.25</v>
      </c>
      <c r="I281" s="402">
        <v>3</v>
      </c>
      <c r="J281" s="248"/>
      <c r="K281" s="210"/>
      <c r="L281" s="283"/>
    </row>
    <row r="282" spans="1:12" s="211" customFormat="1" ht="15" customHeight="1">
      <c r="A282" s="294"/>
      <c r="B282" s="207"/>
      <c r="C282" s="37"/>
      <c r="D282" s="265" t="s">
        <v>405</v>
      </c>
      <c r="E282" s="37" t="s">
        <v>406</v>
      </c>
      <c r="F282" s="451">
        <v>0</v>
      </c>
      <c r="G282" s="297">
        <v>1</v>
      </c>
      <c r="H282" s="420"/>
      <c r="I282" s="384"/>
      <c r="J282" s="248"/>
      <c r="K282" s="288"/>
      <c r="L282" s="283"/>
    </row>
    <row r="283" spans="1:12" s="211" customFormat="1" ht="15" customHeight="1">
      <c r="A283" s="294"/>
      <c r="B283" s="207"/>
      <c r="C283" s="37"/>
      <c r="D283" s="265" t="s">
        <v>407</v>
      </c>
      <c r="E283" s="37" t="s">
        <v>408</v>
      </c>
      <c r="F283" s="451">
        <v>100</v>
      </c>
      <c r="G283" s="297">
        <v>1</v>
      </c>
      <c r="H283" s="420"/>
      <c r="I283" s="384"/>
      <c r="J283" s="248"/>
      <c r="K283" s="288"/>
      <c r="L283" s="283"/>
    </row>
    <row r="284" spans="1:12" s="211" customFormat="1" ht="15" customHeight="1">
      <c r="A284" s="294"/>
      <c r="B284" s="207"/>
      <c r="C284" s="37"/>
      <c r="D284" s="265" t="s">
        <v>409</v>
      </c>
      <c r="E284" s="37" t="s">
        <v>410</v>
      </c>
      <c r="F284" s="451">
        <v>100</v>
      </c>
      <c r="G284" s="297">
        <v>1</v>
      </c>
      <c r="H284" s="420"/>
      <c r="I284" s="384"/>
      <c r="J284" s="248"/>
      <c r="K284" s="288"/>
      <c r="L284" s="283"/>
    </row>
    <row r="285" spans="1:12" s="211" customFormat="1" ht="15.75" customHeight="1" thickBot="1">
      <c r="A285" s="294"/>
      <c r="B285" s="207"/>
      <c r="C285" s="37"/>
      <c r="D285" s="265" t="s">
        <v>411</v>
      </c>
      <c r="E285" s="37" t="s">
        <v>412</v>
      </c>
      <c r="F285" s="451">
        <v>25</v>
      </c>
      <c r="G285" s="297">
        <v>1</v>
      </c>
      <c r="H285" s="443"/>
      <c r="I285" s="401"/>
      <c r="J285" s="248"/>
      <c r="K285" s="288"/>
      <c r="L285" s="283"/>
    </row>
    <row r="286" spans="2:9" ht="14.25">
      <c r="B286" s="257"/>
      <c r="C286" s="257"/>
      <c r="D286" s="257"/>
      <c r="E286" s="257"/>
      <c r="F286" s="257"/>
      <c r="G286" s="257"/>
      <c r="H286" s="448"/>
      <c r="I286" s="403"/>
    </row>
  </sheetData>
  <sheetProtection/>
  <mergeCells count="196">
    <mergeCell ref="C270:E270"/>
    <mergeCell ref="C281:E281"/>
    <mergeCell ref="C230:E230"/>
    <mergeCell ref="B234:I234"/>
    <mergeCell ref="C235:E235"/>
    <mergeCell ref="C251:E251"/>
    <mergeCell ref="C259:E259"/>
    <mergeCell ref="C265:E265"/>
    <mergeCell ref="H230:H232"/>
    <mergeCell ref="I230:I232"/>
    <mergeCell ref="H235:H250"/>
    <mergeCell ref="I235:I250"/>
    <mergeCell ref="H251:H258"/>
    <mergeCell ref="I251:I258"/>
    <mergeCell ref="H259:H264"/>
    <mergeCell ref="I259:I264"/>
    <mergeCell ref="H281:H285"/>
    <mergeCell ref="I281:I285"/>
    <mergeCell ref="C227:E227"/>
    <mergeCell ref="C164:E164"/>
    <mergeCell ref="C171:E171"/>
    <mergeCell ref="C179:E179"/>
    <mergeCell ref="B184:I184"/>
    <mergeCell ref="C185:E185"/>
    <mergeCell ref="C191:E191"/>
    <mergeCell ref="C198:E198"/>
    <mergeCell ref="C210:E210"/>
    <mergeCell ref="C214:E214"/>
    <mergeCell ref="C220:E220"/>
    <mergeCell ref="C223:E223"/>
    <mergeCell ref="H164:H170"/>
    <mergeCell ref="I164:I170"/>
    <mergeCell ref="H171:H178"/>
    <mergeCell ref="I171:I178"/>
    <mergeCell ref="H210:H213"/>
    <mergeCell ref="I210:I213"/>
    <mergeCell ref="H191:H197"/>
    <mergeCell ref="I191:I197"/>
    <mergeCell ref="H214:H219"/>
    <mergeCell ref="I214:I219"/>
    <mergeCell ref="H198:H209"/>
    <mergeCell ref="H179:H182"/>
    <mergeCell ref="C159:E159"/>
    <mergeCell ref="C117:E117"/>
    <mergeCell ref="C123:E123"/>
    <mergeCell ref="C128:E128"/>
    <mergeCell ref="C131:E131"/>
    <mergeCell ref="B137:I137"/>
    <mergeCell ref="C138:E138"/>
    <mergeCell ref="C142:E142"/>
    <mergeCell ref="B146:I146"/>
    <mergeCell ref="C147:E147"/>
    <mergeCell ref="C150:E150"/>
    <mergeCell ref="C154:E154"/>
    <mergeCell ref="F131:G131"/>
    <mergeCell ref="H117:H122"/>
    <mergeCell ref="I117:I122"/>
    <mergeCell ref="H123:H127"/>
    <mergeCell ref="F123:G123"/>
    <mergeCell ref="F128:G128"/>
    <mergeCell ref="I123:I127"/>
    <mergeCell ref="H128:H130"/>
    <mergeCell ref="I128:I130"/>
    <mergeCell ref="H131:H135"/>
    <mergeCell ref="I131:I135"/>
    <mergeCell ref="C114:E114"/>
    <mergeCell ref="C51:E51"/>
    <mergeCell ref="C57:E57"/>
    <mergeCell ref="C63:E63"/>
    <mergeCell ref="C70:E70"/>
    <mergeCell ref="C74:E74"/>
    <mergeCell ref="C83:E83"/>
    <mergeCell ref="C92:E92"/>
    <mergeCell ref="C96:E96"/>
    <mergeCell ref="C99:E99"/>
    <mergeCell ref="C106:E106"/>
    <mergeCell ref="C109:E109"/>
    <mergeCell ref="K3:K40"/>
    <mergeCell ref="H8:H9"/>
    <mergeCell ref="I8:I9"/>
    <mergeCell ref="C10:E10"/>
    <mergeCell ref="H10:H11"/>
    <mergeCell ref="I10:I11"/>
    <mergeCell ref="C14:E14"/>
    <mergeCell ref="H14:H15"/>
    <mergeCell ref="I14:I15"/>
    <mergeCell ref="C16:E16"/>
    <mergeCell ref="H16:H17"/>
    <mergeCell ref="I16:I17"/>
    <mergeCell ref="C27:E27"/>
    <mergeCell ref="H27:H30"/>
    <mergeCell ref="I27:I30"/>
    <mergeCell ref="C24:G24"/>
    <mergeCell ref="C18:E18"/>
    <mergeCell ref="H18:H21"/>
    <mergeCell ref="I18:I21"/>
    <mergeCell ref="C22:E22"/>
    <mergeCell ref="H22:H23"/>
    <mergeCell ref="I22:I23"/>
    <mergeCell ref="C8:E8"/>
    <mergeCell ref="C36:G36"/>
    <mergeCell ref="C12:E12"/>
    <mergeCell ref="H12:H13"/>
    <mergeCell ref="I12:I13"/>
    <mergeCell ref="C31:E31"/>
    <mergeCell ref="H31:H32"/>
    <mergeCell ref="I31:I32"/>
    <mergeCell ref="C33:E33"/>
    <mergeCell ref="H24:H26"/>
    <mergeCell ref="F99:G99"/>
    <mergeCell ref="F106:G106"/>
    <mergeCell ref="F51:G51"/>
    <mergeCell ref="F57:G57"/>
    <mergeCell ref="F63:G63"/>
    <mergeCell ref="F70:G70"/>
    <mergeCell ref="F74:G74"/>
    <mergeCell ref="D1:E1"/>
    <mergeCell ref="C4:E4"/>
    <mergeCell ref="B3:I3"/>
    <mergeCell ref="F43:G43"/>
    <mergeCell ref="C46:E46"/>
    <mergeCell ref="B42:I42"/>
    <mergeCell ref="C43:E43"/>
    <mergeCell ref="F46:G46"/>
    <mergeCell ref="H43:H45"/>
    <mergeCell ref="I43:I45"/>
    <mergeCell ref="H46:H50"/>
    <mergeCell ref="I46:I50"/>
    <mergeCell ref="H4:H5"/>
    <mergeCell ref="I4:I5"/>
    <mergeCell ref="H33:H35"/>
    <mergeCell ref="I33:I35"/>
    <mergeCell ref="H36:H40"/>
    <mergeCell ref="I36:I40"/>
    <mergeCell ref="I6:I7"/>
    <mergeCell ref="I24:I26"/>
    <mergeCell ref="I83:I91"/>
    <mergeCell ref="C6:E6"/>
    <mergeCell ref="H6:H7"/>
    <mergeCell ref="F109:G109"/>
    <mergeCell ref="F114:G114"/>
    <mergeCell ref="F117:G117"/>
    <mergeCell ref="H57:H62"/>
    <mergeCell ref="H96:H98"/>
    <mergeCell ref="H63:H69"/>
    <mergeCell ref="H106:H108"/>
    <mergeCell ref="H154:H158"/>
    <mergeCell ref="I154:I158"/>
    <mergeCell ref="I63:I69"/>
    <mergeCell ref="H74:H82"/>
    <mergeCell ref="I74:I82"/>
    <mergeCell ref="I92:I94"/>
    <mergeCell ref="H70:H73"/>
    <mergeCell ref="I70:I73"/>
    <mergeCell ref="I96:I98"/>
    <mergeCell ref="H92:H95"/>
    <mergeCell ref="H147:H149"/>
    <mergeCell ref="I147:I149"/>
    <mergeCell ref="I106:I108"/>
    <mergeCell ref="H109:H113"/>
    <mergeCell ref="F83:G83"/>
    <mergeCell ref="F92:G92"/>
    <mergeCell ref="F96:G96"/>
    <mergeCell ref="H99:H105"/>
    <mergeCell ref="I99:I105"/>
    <mergeCell ref="H83:H91"/>
    <mergeCell ref="K42:K135"/>
    <mergeCell ref="K137:K144"/>
    <mergeCell ref="I179:I182"/>
    <mergeCell ref="I198:I209"/>
    <mergeCell ref="H185:H190"/>
    <mergeCell ref="I185:I190"/>
    <mergeCell ref="H159:H163"/>
    <mergeCell ref="I159:I163"/>
    <mergeCell ref="H138:H141"/>
    <mergeCell ref="I138:I141"/>
    <mergeCell ref="H265:H269"/>
    <mergeCell ref="I265:I269"/>
    <mergeCell ref="H270:H280"/>
    <mergeCell ref="I270:I280"/>
    <mergeCell ref="H51:H56"/>
    <mergeCell ref="I51:I56"/>
    <mergeCell ref="I57:I61"/>
    <mergeCell ref="H220:H222"/>
    <mergeCell ref="I220:I222"/>
    <mergeCell ref="H223:H226"/>
    <mergeCell ref="I223:I226"/>
    <mergeCell ref="H227:H229"/>
    <mergeCell ref="I227:I229"/>
    <mergeCell ref="I109:I113"/>
    <mergeCell ref="H114:H116"/>
    <mergeCell ref="I114:I116"/>
    <mergeCell ref="H150:H153"/>
    <mergeCell ref="I150:I153"/>
    <mergeCell ref="H142:H144"/>
    <mergeCell ref="I142:I14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Biljana</cp:lastModifiedBy>
  <cp:lastPrinted>2011-12-05T15:59:43Z</cp:lastPrinted>
  <dcterms:created xsi:type="dcterms:W3CDTF">2011-06-24T08:10:39Z</dcterms:created>
  <dcterms:modified xsi:type="dcterms:W3CDTF">2012-06-19T19:34:34Z</dcterms:modified>
  <cp:category/>
  <cp:version/>
  <cp:contentType/>
  <cp:contentStatus/>
</cp:coreProperties>
</file>